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3" yWindow="65264" windowWidth="20212" windowHeight="11481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1,2'!$A$1:$Q$24</definedName>
    <definedName name="_xlnm.Print_Area" localSheetId="5">'CUADRO 1,3'!$A$1:$Q$25</definedName>
    <definedName name="_xlnm.Print_Area" localSheetId="6">'CUADRO 1,4'!$A$1:$Y$41</definedName>
    <definedName name="_xlnm.Print_Area" localSheetId="7">'CUADRO 1,5'!$A$3:$Y$43</definedName>
    <definedName name="_xlnm.Print_Area" localSheetId="9">'CUADRO 1,7'!$A$1:$Q$47</definedName>
    <definedName name="_xlnm.Print_Area" localSheetId="16">'CUADRO 1.10'!$A$1:$Z$63</definedName>
    <definedName name="_xlnm.Print_Area" localSheetId="17">'CUADRO 1.11'!$A$3:$Z$58</definedName>
    <definedName name="_xlnm.Print_Area" localSheetId="18">'CUADRO 1.12'!$A$1:$Z$23</definedName>
    <definedName name="_xlnm.Print_Area" localSheetId="19">'CUADRO 1.13'!$A$3:$Z$16</definedName>
    <definedName name="_xlnm.Print_Area" localSheetId="2">'CUADRO 1.1A'!$A$1:$O$36</definedName>
    <definedName name="_xlnm.Print_Area" localSheetId="3">'CUADRO 1.1B'!$A$1:$O$36</definedName>
    <definedName name="_xlnm.Print_Area" localSheetId="8">'CUADRO 1.6'!$A$1:$R$60</definedName>
    <definedName name="_xlnm.Print_Area" localSheetId="10">'CUADRO 1.8'!$A$1:$Y$92</definedName>
    <definedName name="_xlnm.Print_Area" localSheetId="11">'CUADRO 1.8 B'!$A$3:$Y$49</definedName>
    <definedName name="_xlnm.Print_Area" localSheetId="12">'CUADRO 1.8 C'!$A$1:$Z$71</definedName>
    <definedName name="_xlnm.Print_Area" localSheetId="13">'CUADRO 1.9'!$A$1:$Y$60</definedName>
    <definedName name="_xlnm.Print_Area" localSheetId="14">'CUADRO 1.9 B'!$A$1:$Y$51</definedName>
    <definedName name="_xlnm.Print_Area" localSheetId="15">'CUADRO 1.9 C'!$A$1:$Z$82</definedName>
    <definedName name="_xlnm.Print_Area" localSheetId="0">'INDICE'!$A$1:$D$32</definedName>
    <definedName name="PAX_NACIONAL" localSheetId="5">'CUADRO 1,3'!$A$6:$N$22</definedName>
    <definedName name="PAX_NACIONAL" localSheetId="6">'CUADRO 1,4'!$A$6:$T$39</definedName>
    <definedName name="PAX_NACIONAL" localSheetId="7">'CUADRO 1,5'!$A$6:$T$41</definedName>
    <definedName name="PAX_NACIONAL" localSheetId="9">'CUADRO 1,7'!$A$6:$N$45</definedName>
    <definedName name="PAX_NACIONAL" localSheetId="16">'CUADRO 1.10'!$A$6:$U$59</definedName>
    <definedName name="PAX_NACIONAL" localSheetId="17">'CUADRO 1.11'!$A$6:$U$56</definedName>
    <definedName name="PAX_NACIONAL" localSheetId="18">'CUADRO 1.12'!$A$7:$U$20</definedName>
    <definedName name="PAX_NACIONAL" localSheetId="19">'CUADRO 1.13'!$A$6:$U$14</definedName>
    <definedName name="PAX_NACIONAL" localSheetId="8">'CUADRO 1.6'!$A$6:$N$58</definedName>
    <definedName name="PAX_NACIONAL" localSheetId="10">'CUADRO 1.8'!$A$6:$T$88</definedName>
    <definedName name="PAX_NACIONAL" localSheetId="11">'CUADRO 1.8 B'!$A$6:$T$46</definedName>
    <definedName name="PAX_NACIONAL" localSheetId="12">'CUADRO 1.8 C'!$A$6:$T$68</definedName>
    <definedName name="PAX_NACIONAL" localSheetId="13">'CUADRO 1.9'!$A$6:$T$56</definedName>
    <definedName name="PAX_NACIONAL" localSheetId="14">'CUADRO 1.9 B'!$A$6:$T$46</definedName>
    <definedName name="PAX_NACIONAL" localSheetId="15">'CUADRO 1.9 C'!$A$6:$T$77</definedName>
    <definedName name="PAX_NACIONAL">'CUADRO 1,2'!$A$6:$N$21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<sst xmlns="http://schemas.openxmlformats.org/spreadsheetml/2006/main" count="1574" uniqueCount="470">
  <si>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</si>
  <si>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</si>
  <si>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</si>
  <si>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</si>
  <si>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</si>
  <si>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</si>
  <si>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</si>
  <si>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</si>
  <si>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</si>
  <si>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</si>
  <si>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</si>
  <si>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</si>
  <si>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</si>
  <si>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</si>
  <si>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</si>
  <si>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</si>
  <si>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</si>
  <si>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</si>
  <si>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</si>
  <si>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</si>
  <si>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</si>
  <si>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</si>
  <si>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</si>
  <si>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</si>
  <si>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</si>
  <si>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</si>
  <si>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</si>
  <si>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</si>
  <si>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</si>
  <si>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</si>
  <si>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</si>
  <si>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</si>
  <si>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</si>
  <si>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</si>
  <si>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</si>
  <si>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</si>
  <si>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</si>
  <si>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</si>
  <si>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</si>
  <si>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</si>
  <si>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</si>
  <si>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</si>
  <si>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</si>
  <si>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</si>
  <si>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</si>
  <si>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</si>
  <si>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</si>
  <si>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</si>
  <si>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</si>
  <si>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</si>
  <si>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</si>
  <si>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</si>
  <si>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</si>
  <si>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</si>
  <si>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</si>
  <si>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</si>
  <si>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</si>
  <si>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</si>
  <si>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</si>
  <si>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</si>
  <si>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</si>
  <si>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</si>
  <si>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</si>
  <si>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</si>
  <si>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</si>
  <si>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</si>
  <si>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</si>
  <si>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</si>
  <si>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</si>
  <si>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</si>
  <si>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</si>
  <si>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</si>
  <si>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</si>
  <si>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</si>
  <si>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</si>
  <si>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</si>
  <si>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</si>
  <si>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</si>
  <si>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</si>
  <si>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</si>
  <si>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</si>
  <si>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</si>
  <si>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</si>
  <si>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</si>
  <si>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</si>
  <si>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</si>
  <si>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</si>
  <si>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</si>
  <si>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</si>
  <si>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</si>
  <si>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</si>
  <si>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</si>
  <si>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</si>
  <si>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</si>
  <si>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</si>
  <si>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</si>
  <si>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</si>
  <si>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</si>
  <si>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</si>
  <si>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</si>
  <si>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</si>
  <si>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</si>
  <si>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</si>
  <si>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</si>
  <si>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</si>
  <si>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</si>
  <si>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</si>
  <si>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</si>
  <si>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</si>
  <si>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</si>
  <si>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</si>
  <si>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</si>
  <si>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</si>
  <si>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</si>
  <si>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</si>
  <si>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</si>
  <si>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</si>
  <si>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</si>
  <si>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</si>
  <si>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</si>
  <si>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</si>
  <si>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</si>
  <si>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</si>
  <si>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</si>
  <si>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</si>
  <si>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</si>
  <si>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</si>
  <si>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</si>
  <si>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</si>
  <si>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</si>
  <si>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</si>
  <si>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</si>
  <si>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</si>
  <si>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</si>
  <si>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</si>
  <si>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</si>
  <si>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</si>
  <si>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</si>
  <si>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</si>
  <si>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</si>
  <si>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</si>
  <si>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</si>
  <si>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</si>
  <si>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</si>
  <si>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</si>
  <si>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</si>
  <si>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>Fuente: Empresas Aéreas, Archivos Origen-Destino, Tráfico de Vuelos Charter, Tráfico de Aerotaixs.</t>
  </si>
  <si>
    <t>Marzo 2015</t>
  </si>
  <si>
    <t>Marzo 2014</t>
  </si>
  <si>
    <t>Enero - Marzo 2015</t>
  </si>
  <si>
    <t>Enero - Marzo 2014</t>
  </si>
  <si>
    <t>Boletín Origen-Destino Marzo 2015</t>
  </si>
  <si>
    <t>Ene- Mar 2014</t>
  </si>
  <si>
    <t>Ene- Mar 2015</t>
  </si>
  <si>
    <t>Mar 2015 - Mar 2014</t>
  </si>
  <si>
    <t>Ene - Mar 2015 / Ene - Mar 2014</t>
  </si>
  <si>
    <t>Avianca</t>
  </si>
  <si>
    <t>Lan Colombia</t>
  </si>
  <si>
    <t>Fast Colombia</t>
  </si>
  <si>
    <t>Satena</t>
  </si>
  <si>
    <t>Easy Fly</t>
  </si>
  <si>
    <t>Aer. Antioquia</t>
  </si>
  <si>
    <t>Copa Airlines Colombia</t>
  </si>
  <si>
    <t>Searca</t>
  </si>
  <si>
    <t>Helicol</t>
  </si>
  <si>
    <t>Sarpa</t>
  </si>
  <si>
    <t>Transporte Aereo de Col.</t>
  </si>
  <si>
    <t>Aliansa</t>
  </si>
  <si>
    <t>Otras</t>
  </si>
  <si>
    <t>Aerosucre</t>
  </si>
  <si>
    <t>LAS</t>
  </si>
  <si>
    <t>Selva</t>
  </si>
  <si>
    <t>Tampa</t>
  </si>
  <si>
    <t>Linea A. Carguera de Col</t>
  </si>
  <si>
    <t>Air Colombia</t>
  </si>
  <si>
    <t>Aerogal</t>
  </si>
  <si>
    <t>Taca</t>
  </si>
  <si>
    <t>American</t>
  </si>
  <si>
    <t>Jetblue</t>
  </si>
  <si>
    <t>Lan Peru</t>
  </si>
  <si>
    <t>Spirit Airlines</t>
  </si>
  <si>
    <t>United Airlines</t>
  </si>
  <si>
    <t>Lan Airlines</t>
  </si>
  <si>
    <t>Taca International Airlines S.A</t>
  </si>
  <si>
    <t>Iberia</t>
  </si>
  <si>
    <t>Lufthansa</t>
  </si>
  <si>
    <t>Delta</t>
  </si>
  <si>
    <t>Aeromexico</t>
  </si>
  <si>
    <t>Copa</t>
  </si>
  <si>
    <t>Air France</t>
  </si>
  <si>
    <t>Lacsa</t>
  </si>
  <si>
    <t>Interjet</t>
  </si>
  <si>
    <t>Aerol. Argentinas</t>
  </si>
  <si>
    <t>Conviasa</t>
  </si>
  <si>
    <t>Air Canada</t>
  </si>
  <si>
    <t>Tame</t>
  </si>
  <si>
    <t>Air Panama</t>
  </si>
  <si>
    <t>TAP Portugal</t>
  </si>
  <si>
    <t>Insel Air</t>
  </si>
  <si>
    <t>Oceanair</t>
  </si>
  <si>
    <t>Cubana</t>
  </si>
  <si>
    <t>Ups</t>
  </si>
  <si>
    <t>Centurion</t>
  </si>
  <si>
    <t>Sky Lease I.</t>
  </si>
  <si>
    <t>Cargolux</t>
  </si>
  <si>
    <t>Martinair</t>
  </si>
  <si>
    <t>Dynamic Airways</t>
  </si>
  <si>
    <t>Absa</t>
  </si>
  <si>
    <t>Fedex</t>
  </si>
  <si>
    <t>Florida West</t>
  </si>
  <si>
    <t>Solar Cargo</t>
  </si>
  <si>
    <t>Mas Air</t>
  </si>
  <si>
    <t>Lufthansa Cargo</t>
  </si>
  <si>
    <t>Dhl Aero Expreso, S.A.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</si>
  <si>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</si>
  <si>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</si>
  <si>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</si>
  <si>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</si>
  <si>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</si>
  <si>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</si>
  <si>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</si>
  <si>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</si>
  <si>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BOG-CUC-BOG</t>
  </si>
  <si>
    <t>BOG-MTR-BOG</t>
  </si>
  <si>
    <t>CTG-MDE-CTG</t>
  </si>
  <si>
    <t>CLO-MDE-CLO</t>
  </si>
  <si>
    <t>BAQ-MDE-BAQ</t>
  </si>
  <si>
    <t>BOG-EYP-BOG</t>
  </si>
  <si>
    <t>CLO-CTG-CLO</t>
  </si>
  <si>
    <t>BOG-AXM-BOG</t>
  </si>
  <si>
    <t>BOG-VUP-BOG</t>
  </si>
  <si>
    <t>ADZ-MDE-ADZ</t>
  </si>
  <si>
    <t>EOH-UIB-EOH</t>
  </si>
  <si>
    <t>BOG-NVA-BOG</t>
  </si>
  <si>
    <t>MDE-SMR-MDE</t>
  </si>
  <si>
    <t>APO-EOH-APO</t>
  </si>
  <si>
    <t>ADZ-CLO-ADZ</t>
  </si>
  <si>
    <t>BOG-PSO-BOG</t>
  </si>
  <si>
    <t>CLO-BAQ-CLO</t>
  </si>
  <si>
    <t>BOG-EJA-BOG</t>
  </si>
  <si>
    <t>BOG-MZL-BOG</t>
  </si>
  <si>
    <t>BOG-LET-BOG</t>
  </si>
  <si>
    <t>CTG-PEI-CTG</t>
  </si>
  <si>
    <t>BOG-EOH-BOG</t>
  </si>
  <si>
    <t>EOH-MTR-EOH</t>
  </si>
  <si>
    <t>BOG-AUC-BOG</t>
  </si>
  <si>
    <t>BOG-RCH-BOG</t>
  </si>
  <si>
    <t>BOG-IBE-BOG</t>
  </si>
  <si>
    <t>BOG-PPN-BOG</t>
  </si>
  <si>
    <t>EOH-PEI-EOH</t>
  </si>
  <si>
    <t>BOG-UIB-BOG</t>
  </si>
  <si>
    <t>CLO-SMR-CLO</t>
  </si>
  <si>
    <t>ADZ-CTG-ADZ</t>
  </si>
  <si>
    <t>BOG-VVC-BOG</t>
  </si>
  <si>
    <t>CLO-TCO-CLO</t>
  </si>
  <si>
    <t>ADZ-PEI-ADZ</t>
  </si>
  <si>
    <t>CUC-BGA-CUC</t>
  </si>
  <si>
    <t>BOG-FLA-BOG</t>
  </si>
  <si>
    <t>CTG-BGA-CTG</t>
  </si>
  <si>
    <t>ADZ-PVA-ADZ</t>
  </si>
  <si>
    <t>CLO-PSO-CLO</t>
  </si>
  <si>
    <t>CAQ-EOH-CAQ</t>
  </si>
  <si>
    <t>ADZ-BGA-ADZ</t>
  </si>
  <si>
    <t>OTRAS</t>
  </si>
  <si>
    <t>BOG-MIA-BOG</t>
  </si>
  <si>
    <t>BOG-FLL-BOG</t>
  </si>
  <si>
    <t>BOG-IAH-BOG</t>
  </si>
  <si>
    <t>BOG-JFK-BOG</t>
  </si>
  <si>
    <t>MDE-FLL-MDE</t>
  </si>
  <si>
    <t>CLO-MIA-CLO</t>
  </si>
  <si>
    <t>MDE-MIA-MDE</t>
  </si>
  <si>
    <t>BOG-ORL-BOG</t>
  </si>
  <si>
    <t>CTG-FLL-CTG</t>
  </si>
  <si>
    <t>BOG-YYZ-BOG</t>
  </si>
  <si>
    <t>BOG-EWR-BOG</t>
  </si>
  <si>
    <t>CTG-JFK-CTG</t>
  </si>
  <si>
    <t>BAQ-MIA-BAQ</t>
  </si>
  <si>
    <t>BOG-ATL-BOG</t>
  </si>
  <si>
    <t>CTG-MIA-CTG</t>
  </si>
  <si>
    <t>BOG-DFW-BOG</t>
  </si>
  <si>
    <t>BOG-IAD-BOG</t>
  </si>
  <si>
    <t>MDE-JFK-MDE</t>
  </si>
  <si>
    <t>BOG-LAX-BOG</t>
  </si>
  <si>
    <t>AXM-FLL-AXM</t>
  </si>
  <si>
    <t>PEI-JFK-PEI</t>
  </si>
  <si>
    <t>BAQ-JFK-BAQ</t>
  </si>
  <si>
    <t>BOG-LIM-BOG</t>
  </si>
  <si>
    <t>BOG-UIO-BOG</t>
  </si>
  <si>
    <t>BOG-SCL-BOG</t>
  </si>
  <si>
    <t>BOG-CCS-BOG</t>
  </si>
  <si>
    <t>BOG-GYE-BOG</t>
  </si>
  <si>
    <t>BOG-BUE-BOG</t>
  </si>
  <si>
    <t>BOG-SAO-BOG</t>
  </si>
  <si>
    <t>BOG-GRU-BOG</t>
  </si>
  <si>
    <t>MDE-LIM-MDE</t>
  </si>
  <si>
    <t>BOG-RIO-BOG</t>
  </si>
  <si>
    <t>MDE-UIO-MDE</t>
  </si>
  <si>
    <t>CLO-LIM-CLO</t>
  </si>
  <si>
    <t>CLO-GYE-CLO</t>
  </si>
  <si>
    <t>BOG-LPB-BOG</t>
  </si>
  <si>
    <t>CLO-ESM-CLO</t>
  </si>
  <si>
    <t>CLO-UIO-CLO</t>
  </si>
  <si>
    <t>BOG-MAD-BOG</t>
  </si>
  <si>
    <t>BOG-FRA-BOG</t>
  </si>
  <si>
    <t>BOG-CDG-BOG</t>
  </si>
  <si>
    <t>BOG-BCN-BOG</t>
  </si>
  <si>
    <t>CLO-MAD-CLO</t>
  </si>
  <si>
    <t>MDE-MAD-MDE</t>
  </si>
  <si>
    <t>PEI-MAD-PEI</t>
  </si>
  <si>
    <t>BOG-LIS-BOG</t>
  </si>
  <si>
    <t>CLO-BCN-CLO</t>
  </si>
  <si>
    <t>BAQ-MAD-BAQ</t>
  </si>
  <si>
    <t>CTG-MAD-CTG</t>
  </si>
  <si>
    <t>BOG-PTY-BOG</t>
  </si>
  <si>
    <t>BOG-MEX-BOG</t>
  </si>
  <si>
    <t>MDE-PTY-MDE</t>
  </si>
  <si>
    <t>CLO-PTY-CLO</t>
  </si>
  <si>
    <t>BOG-CUN-BOG</t>
  </si>
  <si>
    <t>BOG-SJO-BOG</t>
  </si>
  <si>
    <t>CTG-PTY-CTG</t>
  </si>
  <si>
    <t>ADZ-PTY-ADZ</t>
  </si>
  <si>
    <t>BAQ-PTY-BAQ</t>
  </si>
  <si>
    <t>PEI-PTY-PEI</t>
  </si>
  <si>
    <t>BOG-SDQ-BOG</t>
  </si>
  <si>
    <t>BOG-SAL-BOG</t>
  </si>
  <si>
    <t>BGA-PTY-BGA</t>
  </si>
  <si>
    <t>BOG-PUJ-BOG</t>
  </si>
  <si>
    <t>MDE-MEX-MDE</t>
  </si>
  <si>
    <t>CUC-PTY-CUC</t>
  </si>
  <si>
    <t>BOG-AUA-BOG</t>
  </si>
  <si>
    <t>BOG-CUR-BOG</t>
  </si>
  <si>
    <t>BOG-HAV-BOG</t>
  </si>
  <si>
    <t>MDE-CUR-MDE</t>
  </si>
  <si>
    <t>ESTADOS UNIDOS</t>
  </si>
  <si>
    <t>CANADA</t>
  </si>
  <si>
    <t>PUERTO RICO</t>
  </si>
  <si>
    <t>ECUADOR</t>
  </si>
  <si>
    <t>PERU</t>
  </si>
  <si>
    <t>CHILE</t>
  </si>
  <si>
    <t>BRASIL</t>
  </si>
  <si>
    <t>ARGENTINA</t>
  </si>
  <si>
    <t>VENEZUELA</t>
  </si>
  <si>
    <t>BOLIVIA</t>
  </si>
  <si>
    <t>URUGUAY</t>
  </si>
  <si>
    <t>PARAGUAY</t>
  </si>
  <si>
    <t>ESPAÑA</t>
  </si>
  <si>
    <t>ALEMANIA</t>
  </si>
  <si>
    <t>FRANCIA</t>
  </si>
  <si>
    <t>INGLATERRA</t>
  </si>
  <si>
    <t>PORTUGAL</t>
  </si>
  <si>
    <t>ITALIA</t>
  </si>
  <si>
    <t>PANAMA</t>
  </si>
  <si>
    <t>MEXICO</t>
  </si>
  <si>
    <t>COSTA RICA</t>
  </si>
  <si>
    <t>REPUBLICA DOMINICANA</t>
  </si>
  <si>
    <t>GUATEMALA</t>
  </si>
  <si>
    <t>EL SALVADOR</t>
  </si>
  <si>
    <t>HONDURAS</t>
  </si>
  <si>
    <t>NICARAGUA</t>
  </si>
  <si>
    <t>ANTILLAS HOLANDESAS</t>
  </si>
  <si>
    <t>CUBA</t>
  </si>
  <si>
    <t>BOG-CPQ-BOG</t>
  </si>
  <si>
    <t>MDE-CCS-MDE</t>
  </si>
  <si>
    <t>BOG-LUX-BOG</t>
  </si>
  <si>
    <t>BOG-AMS-BOG</t>
  </si>
  <si>
    <t>LUXEMBURGO</t>
  </si>
  <si>
    <t>HOLANDA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</si>
  <si>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</si>
  <si>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</si>
  <si>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</si>
  <si>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</si>
  <si>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</si>
  <si>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</si>
  <si>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</si>
  <si>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</si>
  <si>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</si>
  <si>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</si>
  <si>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</si>
  <si>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</si>
  <si>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</si>
  <si>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</si>
  <si>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</si>
  <si>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PEREIRA</t>
  </si>
  <si>
    <t>PEREIRA - MATECAÑAS</t>
  </si>
  <si>
    <t>SANTA MARTA</t>
  </si>
  <si>
    <t>SANTA MARTA - SIMON BOLIVAR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</si>
  <si>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</si>
  <si>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</si>
  <si>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</si>
  <si>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</si>
  <si>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</si>
  <si>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</si>
  <si>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</si>
  <si>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QUIBDO</t>
  </si>
  <si>
    <t>QUIBDO - EL CARAÑO</t>
  </si>
  <si>
    <t>ARMENIA</t>
  </si>
  <si>
    <t>ARMENIA - EL EDEN</t>
  </si>
  <si>
    <t>VALLEDUPAR</t>
  </si>
  <si>
    <t>VALLEDUPAR-ALFONSO LOPEZ P.</t>
  </si>
  <si>
    <t>NEIVA</t>
  </si>
  <si>
    <t>NEIVA - BENITO SALAS</t>
  </si>
  <si>
    <t>PASTO</t>
  </si>
  <si>
    <t>PASTO - ANTONIO NARIQO</t>
  </si>
  <si>
    <t>VILLAVICENCIO</t>
  </si>
  <si>
    <t>VANGUARDIA</t>
  </si>
  <si>
    <t>LETICIA</t>
  </si>
  <si>
    <t>LETICIA-ALFREDO VASQUEZ COBO</t>
  </si>
  <si>
    <t>CAREPA</t>
  </si>
  <si>
    <t>ANTONIO ROLDAN BETANCOURT</t>
  </si>
  <si>
    <t>MANIZALES</t>
  </si>
  <si>
    <t>MANIZALES - LA NUBIA</t>
  </si>
  <si>
    <t>BARRANCABERMEJA</t>
  </si>
  <si>
    <t>BARRANCABERMEJA-YARIGUIES</t>
  </si>
  <si>
    <t>IBAGUE</t>
  </si>
  <si>
    <t>IBAGUE - PERALES</t>
  </si>
  <si>
    <t>ARAUCA - MUNICIPIO</t>
  </si>
  <si>
    <t>ARAUCA - SANTIAGO PEREZ QUIROZ</t>
  </si>
  <si>
    <t>RIOHACHA</t>
  </si>
  <si>
    <t>RIOHACHA-ALMIRANTE PADILLA</t>
  </si>
  <si>
    <t>TUMACO</t>
  </si>
  <si>
    <t>TUMACO - LA FLORIDA</t>
  </si>
  <si>
    <t>POPAYAN</t>
  </si>
  <si>
    <t>POPAYAN - GMOLEON VALENCIA</t>
  </si>
  <si>
    <t>FLORENCIA</t>
  </si>
  <si>
    <t>GUSTAVO ARTUNDUAGA PAREDES</t>
  </si>
  <si>
    <t>PUERTO GAITAN</t>
  </si>
  <si>
    <t>MORELIA</t>
  </si>
  <si>
    <t>MAICAO</t>
  </si>
  <si>
    <t>JORGE ISAACS (ANTES LA MINA)</t>
  </si>
  <si>
    <t>PUERTO ASIS</t>
  </si>
  <si>
    <t>PUERTO ASIS - 3 DE MAYO</t>
  </si>
  <si>
    <t>COROZAL</t>
  </si>
  <si>
    <t>COROZAL - LAS BRUJAS</t>
  </si>
  <si>
    <t>PROVIDENCIA</t>
  </si>
  <si>
    <t>PROVIDENCIA- EL EMBRUJO</t>
  </si>
  <si>
    <t>CAUCASIA</t>
  </si>
  <si>
    <t>CAUCASIA- JUAN H. WHITE</t>
  </si>
  <si>
    <t>BAHIA SOLANO</t>
  </si>
  <si>
    <t>BAHIA SOLANO - JOSE C. MUTIS</t>
  </si>
  <si>
    <t>PUERTO CARRENO</t>
  </si>
  <si>
    <t>CARREÑO-GERMAN OLANO</t>
  </si>
  <si>
    <t>GUAPI</t>
  </si>
  <si>
    <t>GUAPI - JUAN CASIANO</t>
  </si>
  <si>
    <t>MITU</t>
  </si>
  <si>
    <t>URIBIA</t>
  </si>
  <si>
    <t>PUERTO BOLIVAR - PORTETE</t>
  </si>
  <si>
    <t>PUERTO INIRIDA</t>
  </si>
  <si>
    <t>PUERTO INIRIDA - CESAR GAVIRIA TRUJ</t>
  </si>
  <si>
    <t>SAN JOSE DEL GUAVIARE</t>
  </si>
  <si>
    <t>VILLA GARZON</t>
  </si>
  <si>
    <t>PUERTO LEGUIZAMO</t>
  </si>
  <si>
    <t>SARAVENA-COLONIZADORES</t>
  </si>
  <si>
    <t>NUQUI</t>
  </si>
  <si>
    <t>NUQUI - REYES MURILLO</t>
  </si>
  <si>
    <t>BUENAVENTURA</t>
  </si>
  <si>
    <t>BUENAVENTURA - GERARDO TOBAR LOPEZ</t>
  </si>
  <si>
    <t>LA MACARENA</t>
  </si>
  <si>
    <t>LA MACARENA - META</t>
  </si>
  <si>
    <t>TOLU</t>
  </si>
  <si>
    <t>GUAINIA (BARRANCO MINAS)</t>
  </si>
  <si>
    <t>BARRANCO MINAS</t>
  </si>
  <si>
    <t>CARURU</t>
  </si>
  <si>
    <t>SOLANO</t>
  </si>
  <si>
    <t>LA PEDRERA</t>
  </si>
  <si>
    <t>CUMARIBO</t>
  </si>
  <si>
    <t>MIRAFLORES - GUAVIARE</t>
  </si>
  <si>
    <t>MIRAFLORES</t>
  </si>
  <si>
    <t>TARAIRA</t>
  </si>
  <si>
    <t>ARARACUARA</t>
  </si>
  <si>
    <t>SAN VICENTE DEL CAGUAN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</si>
</sst>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entury Gothic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91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8" xfId="60" applyFont="1" applyFill="1" applyBorder="1" applyAlignment="1">
      <alignment vertical="center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6" fillId="35" borderId="0" xfId="60" applyFont="1" applyFill="1" applyBorder="1" applyAlignment="1" applyProtection="1">
      <alignment horizontal="center" vertical="center"/>
      <protection/>
    </xf>
    <xf numFmtId="37" fontId="16" fillId="35" borderId="11" xfId="60" applyFont="1" applyFill="1" applyBorder="1" applyAlignment="1" applyProtection="1">
      <alignment vertical="center"/>
      <protection/>
    </xf>
    <xf numFmtId="37" fontId="16" fillId="35" borderId="14" xfId="60" applyFont="1" applyFill="1" applyBorder="1" applyAlignment="1" applyProtection="1">
      <alignment vertical="center"/>
      <protection/>
    </xf>
    <xf numFmtId="37" fontId="18" fillId="35" borderId="17" xfId="60" applyFont="1" applyFill="1" applyBorder="1">
      <alignment/>
      <protection/>
    </xf>
    <xf numFmtId="37" fontId="18" fillId="35" borderId="18" xfId="60" applyFont="1" applyFill="1" applyBorder="1">
      <alignment/>
      <protection/>
    </xf>
    <xf numFmtId="37" fontId="18" fillId="35" borderId="35" xfId="60" applyFont="1" applyFill="1" applyBorder="1">
      <alignment/>
      <protection/>
    </xf>
    <xf numFmtId="37" fontId="18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6" fillId="35" borderId="11" xfId="60" applyFont="1" applyFill="1" applyBorder="1" applyAlignment="1">
      <alignment vertical="center"/>
      <protection/>
    </xf>
    <xf numFmtId="37" fontId="16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16" fillId="35" borderId="35" xfId="60" applyFont="1" applyFill="1" applyBorder="1" applyAlignment="1">
      <alignment horizontal="centerContinuous" vertical="center"/>
      <protection/>
    </xf>
    <xf numFmtId="37" fontId="16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3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4" fillId="36" borderId="46" xfId="63" applyNumberFormat="1" applyFont="1" applyFill="1" applyBorder="1">
      <alignment/>
      <protection/>
    </xf>
    <xf numFmtId="3" fontId="24" fillId="36" borderId="47" xfId="63" applyNumberFormat="1" applyFont="1" applyFill="1" applyBorder="1">
      <alignment/>
      <protection/>
    </xf>
    <xf numFmtId="3" fontId="24" fillId="36" borderId="48" xfId="63" applyNumberFormat="1" applyFont="1" applyFill="1" applyBorder="1">
      <alignment/>
      <protection/>
    </xf>
    <xf numFmtId="10" fontId="24" fillId="36" borderId="49" xfId="63" applyNumberFormat="1" applyFont="1" applyFill="1" applyBorder="1">
      <alignment/>
      <protection/>
    </xf>
    <xf numFmtId="3" fontId="24" fillId="36" borderId="50" xfId="63" applyNumberFormat="1" applyFont="1" applyFill="1" applyBorder="1">
      <alignment/>
      <protection/>
    </xf>
    <xf numFmtId="3" fontId="24" fillId="36" borderId="51" xfId="63" applyNumberFormat="1" applyFont="1" applyFill="1" applyBorder="1">
      <alignment/>
      <protection/>
    </xf>
    <xf numFmtId="0" fontId="24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6" fillId="0" borderId="0" xfId="63" applyFont="1">
      <alignment/>
      <protection/>
    </xf>
    <xf numFmtId="2" fontId="26" fillId="37" borderId="46" xfId="63" applyNumberFormat="1" applyFont="1" applyFill="1" applyBorder="1">
      <alignment/>
      <protection/>
    </xf>
    <xf numFmtId="3" fontId="26" fillId="37" borderId="47" xfId="63" applyNumberFormat="1" applyFont="1" applyFill="1" applyBorder="1">
      <alignment/>
      <protection/>
    </xf>
    <xf numFmtId="3" fontId="26" fillId="37" borderId="48" xfId="63" applyNumberFormat="1" applyFont="1" applyFill="1" applyBorder="1">
      <alignment/>
      <protection/>
    </xf>
    <xf numFmtId="10" fontId="26" fillId="37" borderId="49" xfId="63" applyNumberFormat="1" applyFont="1" applyFill="1" applyBorder="1">
      <alignment/>
      <protection/>
    </xf>
    <xf numFmtId="0" fontId="26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7" fillId="0" borderId="0" xfId="57" applyFont="1" applyFill="1" applyAlignment="1">
      <alignment vertical="center"/>
      <protection/>
    </xf>
    <xf numFmtId="10" fontId="27" fillId="36" borderId="77" xfId="57" applyNumberFormat="1" applyFont="1" applyFill="1" applyBorder="1" applyAlignment="1">
      <alignment horizontal="right" vertical="center"/>
      <protection/>
    </xf>
    <xf numFmtId="3" fontId="27" fillId="36" borderId="78" xfId="57" applyNumberFormat="1" applyFont="1" applyFill="1" applyBorder="1" applyAlignment="1">
      <alignment vertical="center"/>
      <protection/>
    </xf>
    <xf numFmtId="3" fontId="27" fillId="36" borderId="79" xfId="57" applyNumberFormat="1" applyFont="1" applyFill="1" applyBorder="1" applyAlignment="1">
      <alignment vertical="center"/>
      <protection/>
    </xf>
    <xf numFmtId="3" fontId="27" fillId="36" borderId="80" xfId="57" applyNumberFormat="1" applyFont="1" applyFill="1" applyBorder="1" applyAlignment="1">
      <alignment vertical="center"/>
      <protection/>
    </xf>
    <xf numFmtId="3" fontId="27" fillId="36" borderId="81" xfId="57" applyNumberFormat="1" applyFont="1" applyFill="1" applyBorder="1" applyAlignment="1">
      <alignment vertical="center"/>
      <protection/>
    </xf>
    <xf numFmtId="165" fontId="27" fillId="36" borderId="82" xfId="57" applyNumberFormat="1" applyFont="1" applyFill="1" applyBorder="1" applyAlignment="1">
      <alignment vertical="center"/>
      <protection/>
    </xf>
    <xf numFmtId="3" fontId="27" fillId="36" borderId="83" xfId="57" applyNumberFormat="1" applyFont="1" applyFill="1" applyBorder="1" applyAlignment="1">
      <alignment vertical="center"/>
      <protection/>
    </xf>
    <xf numFmtId="10" fontId="27" fillId="36" borderId="82" xfId="57" applyNumberFormat="1" applyFont="1" applyFill="1" applyBorder="1" applyAlignment="1">
      <alignment horizontal="right" vertical="center"/>
      <protection/>
    </xf>
    <xf numFmtId="3" fontId="27" fillId="36" borderId="84" xfId="57" applyNumberFormat="1" applyFont="1" applyFill="1" applyBorder="1" applyAlignment="1">
      <alignment vertical="center"/>
      <protection/>
    </xf>
    <xf numFmtId="0" fontId="27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28" fillId="0" borderId="0" xfId="57" applyNumberFormat="1" applyFont="1" applyFill="1" applyAlignment="1">
      <alignment horizontal="center" vertical="center" wrapText="1"/>
      <protection/>
    </xf>
    <xf numFmtId="0" fontId="30" fillId="0" borderId="0" xfId="57" applyFont="1" applyFill="1">
      <alignment/>
      <protection/>
    </xf>
    <xf numFmtId="0" fontId="33" fillId="0" borderId="0" xfId="57" applyFont="1" applyFill="1" applyAlignment="1">
      <alignment vertical="center"/>
      <protection/>
    </xf>
    <xf numFmtId="10" fontId="33" fillId="36" borderId="77" xfId="57" applyNumberFormat="1" applyFont="1" applyFill="1" applyBorder="1" applyAlignment="1">
      <alignment horizontal="right" vertical="center"/>
      <protection/>
    </xf>
    <xf numFmtId="3" fontId="33" fillId="36" borderId="78" xfId="57" applyNumberFormat="1" applyFont="1" applyFill="1" applyBorder="1" applyAlignment="1">
      <alignment vertical="center"/>
      <protection/>
    </xf>
    <xf numFmtId="3" fontId="33" fillId="36" borderId="79" xfId="57" applyNumberFormat="1" applyFont="1" applyFill="1" applyBorder="1" applyAlignment="1">
      <alignment vertical="center"/>
      <protection/>
    </xf>
    <xf numFmtId="3" fontId="33" fillId="36" borderId="80" xfId="57" applyNumberFormat="1" applyFont="1" applyFill="1" applyBorder="1" applyAlignment="1">
      <alignment vertical="center"/>
      <protection/>
    </xf>
    <xf numFmtId="3" fontId="33" fillId="36" borderId="81" xfId="57" applyNumberFormat="1" applyFont="1" applyFill="1" applyBorder="1" applyAlignment="1">
      <alignment vertical="center"/>
      <protection/>
    </xf>
    <xf numFmtId="10" fontId="33" fillId="36" borderId="82" xfId="57" applyNumberFormat="1" applyFont="1" applyFill="1" applyBorder="1" applyAlignment="1">
      <alignment vertical="center"/>
      <protection/>
    </xf>
    <xf numFmtId="3" fontId="33" fillId="36" borderId="83" xfId="57" applyNumberFormat="1" applyFont="1" applyFill="1" applyBorder="1" applyAlignment="1">
      <alignment vertical="center"/>
      <protection/>
    </xf>
    <xf numFmtId="10" fontId="33" fillId="36" borderId="82" xfId="57" applyNumberFormat="1" applyFont="1" applyFill="1" applyBorder="1" applyAlignment="1">
      <alignment horizontal="right" vertical="center"/>
      <protection/>
    </xf>
    <xf numFmtId="3" fontId="33" fillId="36" borderId="84" xfId="57" applyNumberFormat="1" applyFont="1" applyFill="1" applyBorder="1" applyAlignment="1">
      <alignment vertical="center"/>
      <protection/>
    </xf>
    <xf numFmtId="0" fontId="33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3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6" fillId="0" borderId="0" xfId="64" applyFont="1">
      <alignment/>
      <protection/>
    </xf>
    <xf numFmtId="10" fontId="26" fillId="37" borderId="87" xfId="64" applyNumberFormat="1" applyFont="1" applyFill="1" applyBorder="1" applyAlignment="1">
      <alignment vertical="center"/>
      <protection/>
    </xf>
    <xf numFmtId="3" fontId="26" fillId="37" borderId="88" xfId="64" applyNumberFormat="1" applyFont="1" applyFill="1" applyBorder="1" applyAlignment="1">
      <alignment vertical="center"/>
      <protection/>
    </xf>
    <xf numFmtId="10" fontId="26" fillId="37" borderId="89" xfId="64" applyNumberFormat="1" applyFont="1" applyFill="1" applyBorder="1" applyAlignment="1">
      <alignment vertical="center"/>
      <protection/>
    </xf>
    <xf numFmtId="3" fontId="26" fillId="37" borderId="90" xfId="64" applyNumberFormat="1" applyFont="1" applyFill="1" applyBorder="1" applyAlignment="1">
      <alignment vertical="center"/>
      <protection/>
    </xf>
    <xf numFmtId="10" fontId="26" fillId="37" borderId="91" xfId="64" applyNumberFormat="1" applyFont="1" applyFill="1" applyBorder="1" applyAlignment="1">
      <alignment vertical="center"/>
      <protection/>
    </xf>
    <xf numFmtId="3" fontId="26" fillId="37" borderId="92" xfId="64" applyNumberFormat="1" applyFont="1" applyFill="1" applyBorder="1" applyAlignment="1">
      <alignment vertical="center"/>
      <protection/>
    </xf>
    <xf numFmtId="0" fontId="26" fillId="37" borderId="93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7" fillId="0" borderId="0" xfId="64" applyFont="1">
      <alignment/>
      <protection/>
    </xf>
    <xf numFmtId="10" fontId="30" fillId="37" borderId="94" xfId="64" applyNumberFormat="1" applyFont="1" applyFill="1" applyBorder="1">
      <alignment/>
      <protection/>
    </xf>
    <xf numFmtId="3" fontId="27" fillId="37" borderId="95" xfId="64" applyNumberFormat="1" applyFont="1" applyFill="1" applyBorder="1" applyAlignment="1">
      <alignment vertical="center"/>
      <protection/>
    </xf>
    <xf numFmtId="165" fontId="27" fillId="37" borderId="96" xfId="64" applyNumberFormat="1" applyFont="1" applyFill="1" applyBorder="1" applyAlignment="1">
      <alignment vertical="center"/>
      <protection/>
    </xf>
    <xf numFmtId="3" fontId="27" fillId="37" borderId="97" xfId="64" applyNumberFormat="1" applyFont="1" applyFill="1" applyBorder="1" applyAlignment="1">
      <alignment vertical="center"/>
      <protection/>
    </xf>
    <xf numFmtId="10" fontId="30" fillId="37" borderId="96" xfId="64" applyNumberFormat="1" applyFont="1" applyFill="1" applyBorder="1">
      <alignment/>
      <protection/>
    </xf>
    <xf numFmtId="3" fontId="27" fillId="37" borderId="98" xfId="64" applyNumberFormat="1" applyFont="1" applyFill="1" applyBorder="1" applyAlignment="1">
      <alignment vertical="center"/>
      <protection/>
    </xf>
    <xf numFmtId="0" fontId="27" fillId="37" borderId="99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0" xfId="57" applyNumberFormat="1" applyFont="1" applyFill="1" applyBorder="1" applyAlignment="1">
      <alignment horizontal="right"/>
      <protection/>
    </xf>
    <xf numFmtId="3" fontId="12" fillId="38" borderId="101" xfId="57" applyNumberFormat="1" applyFont="1" applyFill="1" applyBorder="1">
      <alignment/>
      <protection/>
    </xf>
    <xf numFmtId="3" fontId="12" fillId="38" borderId="102" xfId="57" applyNumberFormat="1" applyFont="1" applyFill="1" applyBorder="1">
      <alignment/>
      <protection/>
    </xf>
    <xf numFmtId="3" fontId="12" fillId="38" borderId="103" xfId="57" applyNumberFormat="1" applyFont="1" applyFill="1" applyBorder="1">
      <alignment/>
      <protection/>
    </xf>
    <xf numFmtId="10" fontId="12" fillId="38" borderId="104" xfId="57" applyNumberFormat="1" applyFont="1" applyFill="1" applyBorder="1">
      <alignment/>
      <protection/>
    </xf>
    <xf numFmtId="10" fontId="12" fillId="38" borderId="104" xfId="57" applyNumberFormat="1" applyFont="1" applyFill="1" applyBorder="1" applyAlignment="1">
      <alignment horizontal="right"/>
      <protection/>
    </xf>
    <xf numFmtId="0" fontId="12" fillId="38" borderId="105" xfId="57" applyFont="1" applyFill="1" applyBorder="1">
      <alignment/>
      <protection/>
    </xf>
    <xf numFmtId="10" fontId="3" fillId="0" borderId="106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07" xfId="57" applyNumberFormat="1" applyFont="1" applyFill="1" applyBorder="1">
      <alignment/>
      <protection/>
    </xf>
    <xf numFmtId="10" fontId="3" fillId="0" borderId="108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08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09" xfId="57" applyNumberFormat="1" applyFont="1" applyFill="1" applyBorder="1" applyAlignment="1">
      <alignment horizontal="right" vertical="center"/>
      <protection/>
    </xf>
    <xf numFmtId="3" fontId="12" fillId="38" borderId="110" xfId="57" applyNumberFormat="1" applyFont="1" applyFill="1" applyBorder="1" applyAlignment="1">
      <alignment vertical="center"/>
      <protection/>
    </xf>
    <xf numFmtId="3" fontId="12" fillId="38" borderId="111" xfId="57" applyNumberFormat="1" applyFont="1" applyFill="1" applyBorder="1" applyAlignment="1">
      <alignment vertical="center"/>
      <protection/>
    </xf>
    <xf numFmtId="3" fontId="12" fillId="38" borderId="112" xfId="57" applyNumberFormat="1" applyFont="1" applyFill="1" applyBorder="1" applyAlignment="1">
      <alignment vertical="center"/>
      <protection/>
    </xf>
    <xf numFmtId="10" fontId="12" fillId="38" borderId="113" xfId="57" applyNumberFormat="1" applyFont="1" applyFill="1" applyBorder="1" applyAlignment="1">
      <alignment vertical="center"/>
      <protection/>
    </xf>
    <xf numFmtId="10" fontId="12" fillId="38" borderId="113" xfId="57" applyNumberFormat="1" applyFont="1" applyFill="1" applyBorder="1" applyAlignment="1">
      <alignment horizontal="right" vertical="center"/>
      <protection/>
    </xf>
    <xf numFmtId="0" fontId="12" fillId="38" borderId="114" xfId="57" applyFont="1" applyFill="1" applyBorder="1" applyAlignment="1">
      <alignment vertical="center"/>
      <protection/>
    </xf>
    <xf numFmtId="10" fontId="3" fillId="0" borderId="86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15" xfId="57" applyNumberFormat="1" applyFont="1" applyFill="1" applyBorder="1" applyAlignment="1">
      <alignment horizontal="right"/>
      <protection/>
    </xf>
    <xf numFmtId="3" fontId="3" fillId="0" borderId="116" xfId="57" applyNumberFormat="1" applyFont="1" applyFill="1" applyBorder="1">
      <alignment/>
      <protection/>
    </xf>
    <xf numFmtId="3" fontId="3" fillId="0" borderId="117" xfId="57" applyNumberFormat="1" applyFont="1" applyFill="1" applyBorder="1">
      <alignment/>
      <protection/>
    </xf>
    <xf numFmtId="3" fontId="3" fillId="0" borderId="118" xfId="57" applyNumberFormat="1" applyFont="1" applyFill="1" applyBorder="1">
      <alignment/>
      <protection/>
    </xf>
    <xf numFmtId="10" fontId="3" fillId="0" borderId="119" xfId="57" applyNumberFormat="1" applyFont="1" applyFill="1" applyBorder="1">
      <alignment/>
      <protection/>
    </xf>
    <xf numFmtId="10" fontId="3" fillId="0" borderId="119" xfId="57" applyNumberFormat="1" applyFont="1" applyFill="1" applyBorder="1" applyAlignment="1">
      <alignment horizontal="right"/>
      <protection/>
    </xf>
    <xf numFmtId="0" fontId="3" fillId="0" borderId="120" xfId="57" applyFont="1" applyFill="1" applyBorder="1">
      <alignment/>
      <protection/>
    </xf>
    <xf numFmtId="0" fontId="26" fillId="0" borderId="0" xfId="57" applyFont="1" applyFill="1" applyAlignment="1">
      <alignment vertical="center"/>
      <protection/>
    </xf>
    <xf numFmtId="10" fontId="26" fillId="36" borderId="121" xfId="57" applyNumberFormat="1" applyFont="1" applyFill="1" applyBorder="1" applyAlignment="1">
      <alignment horizontal="right" vertical="center"/>
      <protection/>
    </xf>
    <xf numFmtId="3" fontId="26" fillId="36" borderId="122" xfId="57" applyNumberFormat="1" applyFont="1" applyFill="1" applyBorder="1" applyAlignment="1">
      <alignment vertical="center"/>
      <protection/>
    </xf>
    <xf numFmtId="3" fontId="26" fillId="36" borderId="123" xfId="57" applyNumberFormat="1" applyFont="1" applyFill="1" applyBorder="1" applyAlignment="1">
      <alignment vertical="center"/>
      <protection/>
    </xf>
    <xf numFmtId="3" fontId="26" fillId="36" borderId="124" xfId="57" applyNumberFormat="1" applyFont="1" applyFill="1" applyBorder="1" applyAlignment="1">
      <alignment vertical="center"/>
      <protection/>
    </xf>
    <xf numFmtId="9" fontId="26" fillId="36" borderId="125" xfId="57" applyNumberFormat="1" applyFont="1" applyFill="1" applyBorder="1" applyAlignment="1">
      <alignment vertical="center"/>
      <protection/>
    </xf>
    <xf numFmtId="0" fontId="26" fillId="36" borderId="126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0" xfId="57" applyNumberFormat="1" applyFont="1" applyFill="1" applyBorder="1" applyAlignment="1">
      <alignment horizontal="right"/>
      <protection/>
    </xf>
    <xf numFmtId="3" fontId="6" fillId="38" borderId="127" xfId="57" applyNumberFormat="1" applyFont="1" applyFill="1" applyBorder="1">
      <alignment/>
      <protection/>
    </xf>
    <xf numFmtId="3" fontId="6" fillId="38" borderId="128" xfId="57" applyNumberFormat="1" applyFont="1" applyFill="1" applyBorder="1">
      <alignment/>
      <protection/>
    </xf>
    <xf numFmtId="3" fontId="6" fillId="38" borderId="101" xfId="57" applyNumberFormat="1" applyFont="1" applyFill="1" applyBorder="1">
      <alignment/>
      <protection/>
    </xf>
    <xf numFmtId="3" fontId="6" fillId="38" borderId="102" xfId="57" applyNumberFormat="1" applyFont="1" applyFill="1" applyBorder="1">
      <alignment/>
      <protection/>
    </xf>
    <xf numFmtId="3" fontId="6" fillId="38" borderId="103" xfId="57" applyNumberFormat="1" applyFont="1" applyFill="1" applyBorder="1">
      <alignment/>
      <protection/>
    </xf>
    <xf numFmtId="10" fontId="6" fillId="38" borderId="104" xfId="57" applyNumberFormat="1" applyFont="1" applyFill="1" applyBorder="1">
      <alignment/>
      <protection/>
    </xf>
    <xf numFmtId="10" fontId="6" fillId="38" borderId="104" xfId="57" applyNumberFormat="1" applyFont="1" applyFill="1" applyBorder="1" applyAlignment="1">
      <alignment horizontal="right"/>
      <protection/>
    </xf>
    <xf numFmtId="0" fontId="6" fillId="38" borderId="105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29" xfId="57" applyNumberFormat="1" applyFont="1" applyFill="1" applyBorder="1">
      <alignment/>
      <protection/>
    </xf>
    <xf numFmtId="10" fontId="6" fillId="0" borderId="108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3" fontId="6" fillId="38" borderId="130" xfId="57" applyNumberFormat="1" applyFont="1" applyFill="1" applyBorder="1">
      <alignment/>
      <protection/>
    </xf>
    <xf numFmtId="3" fontId="6" fillId="38" borderId="131" xfId="57" applyNumberFormat="1" applyFont="1" applyFill="1" applyBorder="1">
      <alignment/>
      <protection/>
    </xf>
    <xf numFmtId="3" fontId="6" fillId="38" borderId="110" xfId="57" applyNumberFormat="1" applyFont="1" applyFill="1" applyBorder="1">
      <alignment/>
      <protection/>
    </xf>
    <xf numFmtId="3" fontId="6" fillId="38" borderId="111" xfId="57" applyNumberFormat="1" applyFont="1" applyFill="1" applyBorder="1">
      <alignment/>
      <protection/>
    </xf>
    <xf numFmtId="3" fontId="6" fillId="38" borderId="112" xfId="57" applyNumberFormat="1" applyFont="1" applyFill="1" applyBorder="1">
      <alignment/>
      <protection/>
    </xf>
    <xf numFmtId="10" fontId="6" fillId="38" borderId="113" xfId="57" applyNumberFormat="1" applyFont="1" applyFill="1" applyBorder="1">
      <alignment/>
      <protection/>
    </xf>
    <xf numFmtId="10" fontId="6" fillId="38" borderId="113" xfId="57" applyNumberFormat="1" applyFont="1" applyFill="1" applyBorder="1" applyAlignment="1">
      <alignment horizontal="right"/>
      <protection/>
    </xf>
    <xf numFmtId="0" fontId="6" fillId="38" borderId="114" xfId="57" applyFont="1" applyFill="1" applyBorder="1">
      <alignment/>
      <protection/>
    </xf>
    <xf numFmtId="3" fontId="3" fillId="0" borderId="132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3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3" fontId="3" fillId="0" borderId="135" xfId="57" applyNumberFormat="1" applyFont="1" applyFill="1" applyBorder="1">
      <alignment/>
      <protection/>
    </xf>
    <xf numFmtId="10" fontId="6" fillId="0" borderId="119" xfId="57" applyNumberFormat="1" applyFont="1" applyFill="1" applyBorder="1" applyAlignment="1">
      <alignment horizontal="right"/>
      <protection/>
    </xf>
    <xf numFmtId="10" fontId="27" fillId="8" borderId="121" xfId="57" applyNumberFormat="1" applyFont="1" applyFill="1" applyBorder="1" applyAlignment="1">
      <alignment horizontal="right" vertical="center"/>
      <protection/>
    </xf>
    <xf numFmtId="3" fontId="27" fillId="8" borderId="136" xfId="57" applyNumberFormat="1" applyFont="1" applyFill="1" applyBorder="1" applyAlignment="1">
      <alignment vertical="center"/>
      <protection/>
    </xf>
    <xf numFmtId="3" fontId="27" fillId="8" borderId="137" xfId="57" applyNumberFormat="1" applyFont="1" applyFill="1" applyBorder="1" applyAlignment="1">
      <alignment vertical="center"/>
      <protection/>
    </xf>
    <xf numFmtId="3" fontId="27" fillId="8" borderId="138" xfId="57" applyNumberFormat="1" applyFont="1" applyFill="1" applyBorder="1" applyAlignment="1">
      <alignment vertical="center"/>
      <protection/>
    </xf>
    <xf numFmtId="3" fontId="27" fillId="8" borderId="0" xfId="57" applyNumberFormat="1" applyFont="1" applyFill="1" applyBorder="1" applyAlignment="1">
      <alignment vertical="center"/>
      <protection/>
    </xf>
    <xf numFmtId="3" fontId="27" fillId="8" borderId="139" xfId="57" applyNumberFormat="1" applyFont="1" applyFill="1" applyBorder="1" applyAlignment="1">
      <alignment vertical="center"/>
      <protection/>
    </xf>
    <xf numFmtId="10" fontId="27" fillId="8" borderId="140" xfId="57" applyNumberFormat="1" applyFont="1" applyFill="1" applyBorder="1" applyAlignment="1">
      <alignment vertical="center"/>
      <protection/>
    </xf>
    <xf numFmtId="10" fontId="27" fillId="8" borderId="140" xfId="57" applyNumberFormat="1" applyFont="1" applyFill="1" applyBorder="1" applyAlignment="1">
      <alignment horizontal="right" vertical="center"/>
      <protection/>
    </xf>
    <xf numFmtId="0" fontId="27" fillId="8" borderId="141" xfId="57" applyNumberFormat="1" applyFont="1" applyFill="1" applyBorder="1" applyAlignment="1">
      <alignment vertical="center"/>
      <protection/>
    </xf>
    <xf numFmtId="0" fontId="27" fillId="37" borderId="141" xfId="57" applyNumberFormat="1" applyFont="1" applyFill="1" applyBorder="1" applyAlignment="1">
      <alignment vertical="center"/>
      <protection/>
    </xf>
    <xf numFmtId="3" fontId="12" fillId="38" borderId="131" xfId="57" applyNumberFormat="1" applyFont="1" applyFill="1" applyBorder="1" applyAlignment="1">
      <alignment vertical="center"/>
      <protection/>
    </xf>
    <xf numFmtId="10" fontId="12" fillId="38" borderId="86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6" fillId="36" borderId="142" xfId="57" applyNumberFormat="1" applyFont="1" applyFill="1" applyBorder="1" applyAlignment="1">
      <alignment horizontal="right" vertical="center"/>
      <protection/>
    </xf>
    <xf numFmtId="3" fontId="26" fillId="36" borderId="80" xfId="57" applyNumberFormat="1" applyFont="1" applyFill="1" applyBorder="1" applyAlignment="1">
      <alignment vertical="center"/>
      <protection/>
    </xf>
    <xf numFmtId="3" fontId="26" fillId="36" borderId="79" xfId="57" applyNumberFormat="1" applyFont="1" applyFill="1" applyBorder="1" applyAlignment="1">
      <alignment vertical="center"/>
      <protection/>
    </xf>
    <xf numFmtId="3" fontId="26" fillId="36" borderId="84" xfId="57" applyNumberFormat="1" applyFont="1" applyFill="1" applyBorder="1" applyAlignment="1">
      <alignment vertical="center"/>
      <protection/>
    </xf>
    <xf numFmtId="165" fontId="26" fillId="36" borderId="143" xfId="57" applyNumberFormat="1" applyFont="1" applyFill="1" applyBorder="1" applyAlignment="1">
      <alignment vertical="center"/>
      <protection/>
    </xf>
    <xf numFmtId="0" fontId="26" fillId="36" borderId="85" xfId="57" applyNumberFormat="1" applyFont="1" applyFill="1" applyBorder="1" applyAlignment="1">
      <alignment vertical="center"/>
      <protection/>
    </xf>
    <xf numFmtId="10" fontId="27" fillId="36" borderId="121" xfId="57" applyNumberFormat="1" applyFont="1" applyFill="1" applyBorder="1" applyAlignment="1">
      <alignment horizontal="right" vertical="center"/>
      <protection/>
    </xf>
    <xf numFmtId="3" fontId="27" fillId="36" borderId="138" xfId="57" applyNumberFormat="1" applyFont="1" applyFill="1" applyBorder="1" applyAlignment="1">
      <alignment vertical="center"/>
      <protection/>
    </xf>
    <xf numFmtId="3" fontId="27" fillId="36" borderId="137" xfId="57" applyNumberFormat="1" applyFont="1" applyFill="1" applyBorder="1" applyAlignment="1">
      <alignment vertical="center"/>
      <protection/>
    </xf>
    <xf numFmtId="3" fontId="27" fillId="36" borderId="0" xfId="57" applyNumberFormat="1" applyFont="1" applyFill="1" applyBorder="1" applyAlignment="1">
      <alignment vertical="center"/>
      <protection/>
    </xf>
    <xf numFmtId="3" fontId="27" fillId="36" borderId="139" xfId="57" applyNumberFormat="1" applyFont="1" applyFill="1" applyBorder="1" applyAlignment="1">
      <alignment vertical="center"/>
      <protection/>
    </xf>
    <xf numFmtId="0" fontId="27" fillId="36" borderId="141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0" xfId="57" applyNumberFormat="1" applyFont="1" applyFill="1" applyBorder="1" applyAlignment="1">
      <alignment horizontal="right" vertical="center"/>
      <protection/>
    </xf>
    <xf numFmtId="3" fontId="12" fillId="38" borderId="101" xfId="57" applyNumberFormat="1" applyFont="1" applyFill="1" applyBorder="1" applyAlignment="1">
      <alignment vertical="center"/>
      <protection/>
    </xf>
    <xf numFmtId="3" fontId="12" fillId="38" borderId="102" xfId="57" applyNumberFormat="1" applyFont="1" applyFill="1" applyBorder="1" applyAlignment="1">
      <alignment vertical="center"/>
      <protection/>
    </xf>
    <xf numFmtId="3" fontId="12" fillId="38" borderId="103" xfId="57" applyNumberFormat="1" applyFont="1" applyFill="1" applyBorder="1" applyAlignment="1">
      <alignment vertical="center"/>
      <protection/>
    </xf>
    <xf numFmtId="10" fontId="12" fillId="38" borderId="104" xfId="57" applyNumberFormat="1" applyFont="1" applyFill="1" applyBorder="1" applyAlignment="1">
      <alignment vertical="center"/>
      <protection/>
    </xf>
    <xf numFmtId="0" fontId="12" fillId="38" borderId="105" xfId="57" applyFont="1" applyFill="1" applyBorder="1" applyAlignment="1">
      <alignment vertical="center"/>
      <protection/>
    </xf>
    <xf numFmtId="165" fontId="27" fillId="36" borderId="140" xfId="57" applyNumberFormat="1" applyFont="1" applyFill="1" applyBorder="1" applyAlignment="1">
      <alignment vertical="center"/>
      <protection/>
    </xf>
    <xf numFmtId="0" fontId="36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4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7" fillId="0" borderId="0" xfId="56" applyNumberFormat="1" applyFont="1" applyFill="1">
      <alignment/>
      <protection/>
    </xf>
    <xf numFmtId="0" fontId="37" fillId="39" borderId="14" xfId="56" applyFont="1" applyFill="1" applyBorder="1">
      <alignment/>
      <protection/>
    </xf>
    <xf numFmtId="0" fontId="37" fillId="39" borderId="13" xfId="56" applyFont="1" applyFill="1" applyBorder="1">
      <alignment/>
      <protection/>
    </xf>
    <xf numFmtId="0" fontId="42" fillId="36" borderId="145" xfId="56" applyFont="1" applyFill="1" applyBorder="1">
      <alignment/>
      <protection/>
    </xf>
    <xf numFmtId="0" fontId="43" fillId="36" borderId="146" xfId="45" applyFont="1" applyFill="1" applyBorder="1" applyAlignment="1" applyProtection="1">
      <alignment horizontal="left" indent="1"/>
      <protection/>
    </xf>
    <xf numFmtId="0" fontId="42" fillId="3" borderId="147" xfId="56" applyFont="1" applyFill="1" applyBorder="1">
      <alignment/>
      <protection/>
    </xf>
    <xf numFmtId="0" fontId="43" fillId="3" borderId="106" xfId="45" applyFont="1" applyFill="1" applyBorder="1" applyAlignment="1" applyProtection="1">
      <alignment horizontal="left" indent="1"/>
      <protection/>
    </xf>
    <xf numFmtId="0" fontId="42" fillId="36" borderId="147" xfId="56" applyFont="1" applyFill="1" applyBorder="1">
      <alignment/>
      <protection/>
    </xf>
    <xf numFmtId="0" fontId="43" fillId="36" borderId="106" xfId="45" applyFont="1" applyFill="1" applyBorder="1" applyAlignment="1" applyProtection="1">
      <alignment horizontal="left" indent="1"/>
      <protection/>
    </xf>
    <xf numFmtId="0" fontId="43" fillId="36" borderId="86" xfId="45" applyFont="1" applyFill="1" applyBorder="1" applyAlignment="1" applyProtection="1">
      <alignment horizontal="left" indent="1"/>
      <protection/>
    </xf>
    <xf numFmtId="0" fontId="116" fillId="7" borderId="148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49" xfId="59" applyFont="1" applyFill="1" applyBorder="1" applyAlignment="1">
      <alignment/>
      <protection/>
    </xf>
    <xf numFmtId="0" fontId="118" fillId="7" borderId="136" xfId="59" applyFont="1" applyFill="1" applyBorder="1" applyAlignment="1">
      <alignment/>
      <protection/>
    </xf>
    <xf numFmtId="0" fontId="119" fillId="7" borderId="149" xfId="59" applyFont="1" applyFill="1" applyBorder="1" applyAlignment="1">
      <alignment/>
      <protection/>
    </xf>
    <xf numFmtId="0" fontId="120" fillId="7" borderId="136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3" fillId="0" borderId="106" xfId="45" applyFont="1" applyFill="1" applyBorder="1" applyAlignment="1" applyProtection="1">
      <alignment horizontal="left" indent="1"/>
      <protection/>
    </xf>
    <xf numFmtId="0" fontId="43" fillId="0" borderId="150" xfId="45" applyFont="1" applyFill="1" applyBorder="1" applyAlignment="1" applyProtection="1">
      <alignment horizontal="left" indent="1"/>
      <protection/>
    </xf>
    <xf numFmtId="0" fontId="27" fillId="36" borderId="79" xfId="57" applyNumberFormat="1" applyFont="1" applyFill="1" applyBorder="1" applyAlignment="1">
      <alignment vertical="center"/>
      <protection/>
    </xf>
    <xf numFmtId="0" fontId="6" fillId="0" borderId="151" xfId="57" applyFont="1" applyFill="1" applyBorder="1">
      <alignment/>
      <protection/>
    </xf>
    <xf numFmtId="0" fontId="6" fillId="0" borderId="152" xfId="57" applyFont="1" applyFill="1" applyBorder="1">
      <alignment/>
      <protection/>
    </xf>
    <xf numFmtId="0" fontId="6" fillId="0" borderId="153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4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0" fillId="4" borderId="155" xfId="58" applyFont="1" applyFill="1" applyBorder="1">
      <alignment/>
      <protection/>
    </xf>
    <xf numFmtId="0" fontId="41" fillId="4" borderId="156" xfId="45" applyFont="1" applyFill="1" applyBorder="1" applyAlignment="1" applyProtection="1">
      <alignment horizontal="left" indent="1"/>
      <protection/>
    </xf>
    <xf numFmtId="0" fontId="43" fillId="3" borderId="157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6" fillId="0" borderId="0" xfId="60" applyFont="1">
      <alignment/>
      <protection/>
    </xf>
    <xf numFmtId="10" fontId="14" fillId="38" borderId="109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58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7" fillId="36" borderId="149" xfId="57" applyNumberFormat="1" applyFont="1" applyFill="1" applyBorder="1" applyAlignment="1">
      <alignment horizontal="right" vertical="center"/>
      <protection/>
    </xf>
    <xf numFmtId="10" fontId="12" fillId="38" borderId="111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2" xfId="57" applyNumberFormat="1" applyFont="1" applyFill="1" applyBorder="1" applyAlignment="1">
      <alignment horizontal="right" vertical="center"/>
      <protection/>
    </xf>
    <xf numFmtId="3" fontId="27" fillId="36" borderId="159" xfId="57" applyNumberFormat="1" applyFont="1" applyFill="1" applyBorder="1" applyAlignment="1">
      <alignment vertical="center"/>
      <protection/>
    </xf>
    <xf numFmtId="3" fontId="12" fillId="38" borderId="160" xfId="57" applyNumberFormat="1" applyFont="1" applyFill="1" applyBorder="1" applyAlignment="1">
      <alignment vertical="center"/>
      <protection/>
    </xf>
    <xf numFmtId="3" fontId="3" fillId="0" borderId="147" xfId="57" applyNumberFormat="1" applyFont="1" applyFill="1" applyBorder="1">
      <alignment/>
      <protection/>
    </xf>
    <xf numFmtId="3" fontId="3" fillId="0" borderId="161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0" xfId="60" applyFont="1" applyFill="1" applyBorder="1" applyAlignment="1" applyProtection="1">
      <alignment horizontal="center"/>
      <protection/>
    </xf>
    <xf numFmtId="37" fontId="3" fillId="0" borderId="121" xfId="60" applyFont="1" applyFill="1" applyBorder="1" applyProtection="1">
      <alignment/>
      <protection/>
    </xf>
    <xf numFmtId="37" fontId="3" fillId="0" borderId="162" xfId="60" applyFont="1" applyFill="1" applyBorder="1" applyProtection="1">
      <alignment/>
      <protection/>
    </xf>
    <xf numFmtId="3" fontId="3" fillId="0" borderId="121" xfId="60" applyNumberFormat="1" applyFont="1" applyFill="1" applyBorder="1" applyAlignment="1">
      <alignment horizontal="right"/>
      <protection/>
    </xf>
    <xf numFmtId="3" fontId="3" fillId="0" borderId="163" xfId="60" applyNumberFormat="1" applyFont="1" applyFill="1" applyBorder="1" applyAlignment="1">
      <alignment horizontal="right"/>
      <protection/>
    </xf>
    <xf numFmtId="2" fontId="6" fillId="0" borderId="163" xfId="60" applyNumberFormat="1" applyFont="1" applyFill="1" applyBorder="1" applyAlignment="1" applyProtection="1">
      <alignment horizontal="right" indent="1"/>
      <protection/>
    </xf>
    <xf numFmtId="2" fontId="6" fillId="0" borderId="121" xfId="60" applyNumberFormat="1" applyFont="1" applyFill="1" applyBorder="1" applyAlignment="1" applyProtection="1">
      <alignment horizontal="right" indent="1"/>
      <protection/>
    </xf>
    <xf numFmtId="2" fontId="6" fillId="0" borderId="164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7" fillId="36" borderId="149" xfId="57" applyNumberFormat="1" applyFont="1" applyFill="1" applyBorder="1" applyAlignment="1">
      <alignment vertical="center"/>
      <protection/>
    </xf>
    <xf numFmtId="10" fontId="12" fillId="38" borderId="111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2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7" fillId="37" borderId="139" xfId="57" applyNumberFormat="1" applyFont="1" applyFill="1" applyBorder="1" applyAlignment="1">
      <alignment vertical="center"/>
      <protection/>
    </xf>
    <xf numFmtId="3" fontId="27" fillId="37" borderId="0" xfId="57" applyNumberFormat="1" applyFont="1" applyFill="1" applyBorder="1" applyAlignment="1">
      <alignment vertical="center"/>
      <protection/>
    </xf>
    <xf numFmtId="3" fontId="27" fillId="37" borderId="138" xfId="57" applyNumberFormat="1" applyFont="1" applyFill="1" applyBorder="1" applyAlignment="1">
      <alignment vertical="center"/>
      <protection/>
    </xf>
    <xf numFmtId="165" fontId="27" fillId="37" borderId="140" xfId="57" applyNumberFormat="1" applyFont="1" applyFill="1" applyBorder="1" applyAlignment="1">
      <alignment vertical="center"/>
      <protection/>
    </xf>
    <xf numFmtId="10" fontId="27" fillId="37" borderId="121" xfId="57" applyNumberFormat="1" applyFont="1" applyFill="1" applyBorder="1" applyAlignment="1">
      <alignment horizontal="right" vertical="center"/>
      <protection/>
    </xf>
    <xf numFmtId="3" fontId="12" fillId="0" borderId="165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6" fillId="36" borderId="166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67" xfId="60" applyNumberFormat="1" applyFont="1" applyFill="1" applyBorder="1">
      <alignment/>
      <protection/>
    </xf>
    <xf numFmtId="3" fontId="3" fillId="0" borderId="167" xfId="60" applyNumberFormat="1" applyFont="1" applyFill="1" applyBorder="1" applyAlignment="1">
      <alignment horizontal="right"/>
      <protection/>
    </xf>
    <xf numFmtId="37" fontId="3" fillId="0" borderId="158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67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46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1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07" xfId="64" applyNumberFormat="1" applyFont="1" applyBorder="1">
      <alignment/>
      <protection/>
    </xf>
    <xf numFmtId="10" fontId="3" fillId="0" borderId="107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08" xfId="64" applyNumberFormat="1" applyFont="1" applyBorder="1">
      <alignment/>
      <protection/>
    </xf>
    <xf numFmtId="10" fontId="3" fillId="0" borderId="106" xfId="64" applyNumberFormat="1" applyFont="1" applyBorder="1">
      <alignment/>
      <protection/>
    </xf>
    <xf numFmtId="37" fontId="136" fillId="40" borderId="168" xfId="46" applyNumberFormat="1" applyFont="1" applyFill="1" applyBorder="1" applyAlignment="1">
      <alignment/>
    </xf>
    <xf numFmtId="0" fontId="42" fillId="0" borderId="147" xfId="56" applyFont="1" applyFill="1" applyBorder="1">
      <alignment/>
      <protection/>
    </xf>
    <xf numFmtId="0" fontId="42" fillId="0" borderId="169" xfId="56" applyFont="1" applyFill="1" applyBorder="1">
      <alignment/>
      <protection/>
    </xf>
    <xf numFmtId="37" fontId="45" fillId="40" borderId="170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1" xfId="60" applyFont="1" applyFill="1" applyBorder="1" applyAlignment="1" applyProtection="1">
      <alignment horizontal="center"/>
      <protection/>
    </xf>
    <xf numFmtId="0" fontId="3" fillId="0" borderId="172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07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08" xfId="63" applyNumberFormat="1" applyFont="1" applyBorder="1" applyAlignment="1">
      <alignment horizontal="right"/>
      <protection/>
    </xf>
    <xf numFmtId="2" fontId="3" fillId="0" borderId="108" xfId="63" applyNumberFormat="1" applyFont="1" applyBorder="1">
      <alignment/>
      <protection/>
    </xf>
    <xf numFmtId="10" fontId="26" fillId="36" borderId="173" xfId="57" applyNumberFormat="1" applyFont="1" applyFill="1" applyBorder="1" applyAlignment="1">
      <alignment horizontal="right" vertical="center"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74" xfId="64" applyNumberFormat="1" applyFont="1" applyBorder="1">
      <alignment/>
      <protection/>
    </xf>
    <xf numFmtId="10" fontId="3" fillId="0" borderId="174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75" xfId="64" applyNumberFormat="1" applyFont="1" applyBorder="1">
      <alignment/>
      <protection/>
    </xf>
    <xf numFmtId="10" fontId="3" fillId="0" borderId="150" xfId="64" applyNumberFormat="1" applyFont="1" applyBorder="1">
      <alignment/>
      <protection/>
    </xf>
    <xf numFmtId="37" fontId="32" fillId="40" borderId="170" xfId="46" applyNumberFormat="1" applyFont="1" applyFill="1" applyBorder="1" applyAlignment="1">
      <alignment/>
    </xf>
    <xf numFmtId="37" fontId="32" fillId="40" borderId="168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2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  <xf numFmtId="49" fontId="23" fillId="0" borderId="0" xfId="63" applyNumberFormat="1" applyFont="1">
      <alignment/>
      <protection/>
    </xf>
    <xf numFmtId="49" fontId="3" fillId="0" borderId="0" xfId="63" applyNumberFormat="1" applyFont="1">
      <alignment/>
      <protection/>
    </xf>
    <xf numFmtId="49" fontId="14" fillId="0" borderId="0" xfId="63" applyNumberFormat="1" applyFont="1" applyAlignment="1">
      <alignment horizontal="center" vertical="center" wrapText="1"/>
      <protection/>
    </xf>
    <xf numFmtId="37" fontId="137" fillId="0" borderId="0" xfId="60" applyFont="1" applyFill="1" applyBorder="1" applyAlignment="1" applyProtection="1">
      <alignment horizontal="left"/>
      <protection/>
    </xf>
    <xf numFmtId="37" fontId="138" fillId="0" borderId="0" xfId="60" applyFont="1" applyFill="1" applyBorder="1" applyAlignment="1" applyProtection="1">
      <alignment horizontal="left"/>
      <protection/>
    </xf>
    <xf numFmtId="37" fontId="137" fillId="0" borderId="25" xfId="60" applyFont="1" applyFill="1" applyBorder="1" applyAlignment="1" applyProtection="1">
      <alignment horizontal="left"/>
      <protection/>
    </xf>
    <xf numFmtId="37" fontId="137" fillId="0" borderId="0" xfId="60" applyFont="1" applyFill="1" applyBorder="1" applyAlignment="1" applyProtection="1">
      <alignment horizontal="left" vertical="center"/>
      <protection/>
    </xf>
    <xf numFmtId="0" fontId="38" fillId="39" borderId="176" xfId="56" applyFont="1" applyFill="1" applyBorder="1" applyAlignment="1">
      <alignment horizontal="center"/>
      <protection/>
    </xf>
    <xf numFmtId="0" fontId="38" fillId="39" borderId="177" xfId="56" applyFont="1" applyFill="1" applyBorder="1" applyAlignment="1">
      <alignment horizontal="center"/>
      <protection/>
    </xf>
    <xf numFmtId="0" fontId="139" fillId="39" borderId="18" xfId="56" applyFont="1" applyFill="1" applyBorder="1" applyAlignment="1">
      <alignment horizontal="center"/>
      <protection/>
    </xf>
    <xf numFmtId="0" fontId="139" fillId="39" borderId="17" xfId="56" applyFont="1" applyFill="1" applyBorder="1" applyAlignment="1">
      <alignment horizontal="center"/>
      <protection/>
    </xf>
    <xf numFmtId="0" fontId="39" fillId="39" borderId="18" xfId="56" applyFont="1" applyFill="1" applyBorder="1" applyAlignment="1">
      <alignment horizontal="center"/>
      <protection/>
    </xf>
    <xf numFmtId="0" fontId="39" fillId="39" borderId="17" xfId="56" applyFont="1" applyFill="1" applyBorder="1" applyAlignment="1">
      <alignment horizontal="center"/>
      <protection/>
    </xf>
    <xf numFmtId="37" fontId="140" fillId="37" borderId="178" xfId="45" applyNumberFormat="1" applyFont="1" applyFill="1" applyBorder="1" applyAlignment="1" applyProtection="1">
      <alignment horizontal="center"/>
      <protection/>
    </xf>
    <xf numFmtId="37" fontId="140" fillId="37" borderId="179" xfId="45" applyNumberFormat="1" applyFont="1" applyFill="1" applyBorder="1" applyAlignment="1" applyProtection="1">
      <alignment horizontal="center"/>
      <protection/>
    </xf>
    <xf numFmtId="37" fontId="16" fillId="35" borderId="36" xfId="60" applyFont="1" applyFill="1" applyBorder="1" applyAlignment="1" applyProtection="1">
      <alignment horizontal="center" vertical="center"/>
      <protection/>
    </xf>
    <xf numFmtId="37" fontId="16" fillId="35" borderId="158" xfId="60" applyFont="1" applyFill="1" applyBorder="1" applyAlignment="1" applyProtection="1">
      <alignment horizontal="center" vertic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67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6" fillId="35" borderId="36" xfId="60" applyFont="1" applyFill="1" applyBorder="1" applyAlignment="1">
      <alignment horizontal="center" vertical="center"/>
      <protection/>
    </xf>
    <xf numFmtId="37" fontId="16" fillId="35" borderId="158" xfId="60" applyFont="1" applyFill="1" applyBorder="1" applyAlignment="1">
      <alignment horizontal="center" vertical="center"/>
      <protection/>
    </xf>
    <xf numFmtId="37" fontId="16" fillId="35" borderId="18" xfId="60" applyFont="1" applyFill="1" applyBorder="1" applyAlignment="1">
      <alignment horizontal="center" vertical="center"/>
      <protection/>
    </xf>
    <xf numFmtId="37" fontId="16" fillId="35" borderId="0" xfId="60" applyFont="1" applyFill="1" applyBorder="1" applyAlignment="1">
      <alignment horizontal="center" vertical="center"/>
      <protection/>
    </xf>
    <xf numFmtId="37" fontId="16" fillId="35" borderId="35" xfId="60" applyFont="1" applyFill="1" applyBorder="1" applyAlignment="1" applyProtection="1">
      <alignment horizontal="center" vertical="center"/>
      <protection/>
    </xf>
    <xf numFmtId="37" fontId="141" fillId="0" borderId="18" xfId="60" applyFont="1" applyFill="1" applyBorder="1" applyAlignment="1" applyProtection="1">
      <alignment horizontal="center" vertical="center"/>
      <protection/>
    </xf>
    <xf numFmtId="37" fontId="21" fillId="40" borderId="0" xfId="45" applyNumberFormat="1" applyFont="1" applyFill="1" applyBorder="1" applyAlignment="1" applyProtection="1">
      <alignment horizontal="center"/>
      <protection/>
    </xf>
    <xf numFmtId="37" fontId="16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7" fillId="35" borderId="146" xfId="60" applyFont="1" applyFill="1" applyBorder="1" applyAlignment="1">
      <alignment horizontal="center" vertical="center"/>
      <protection/>
    </xf>
    <xf numFmtId="0" fontId="15" fillId="0" borderId="164" xfId="55" applyFont="1" applyBorder="1" applyAlignment="1">
      <alignment horizontal="center" vertical="center"/>
      <protection/>
    </xf>
    <xf numFmtId="37" fontId="19" fillId="35" borderId="36" xfId="60" applyFont="1" applyFill="1" applyBorder="1" applyAlignment="1">
      <alignment horizontal="center" vertical="center"/>
      <protection/>
    </xf>
    <xf numFmtId="37" fontId="19" fillId="35" borderId="158" xfId="60" applyFont="1" applyFill="1" applyBorder="1" applyAlignment="1">
      <alignment horizontal="center" vertical="center"/>
      <protection/>
    </xf>
    <xf numFmtId="37" fontId="19" fillId="35" borderId="35" xfId="60" applyFont="1" applyFill="1" applyBorder="1" applyAlignment="1">
      <alignment horizontal="center" vertical="center"/>
      <protection/>
    </xf>
    <xf numFmtId="37" fontId="19" fillId="35" borderId="18" xfId="60" applyFont="1" applyFill="1" applyBorder="1" applyAlignment="1">
      <alignment horizontal="center" vertical="center"/>
      <protection/>
    </xf>
    <xf numFmtId="37" fontId="19" fillId="35" borderId="0" xfId="60" applyFont="1" applyFill="1" applyBorder="1" applyAlignment="1">
      <alignment horizontal="center" vertical="center"/>
      <protection/>
    </xf>
    <xf numFmtId="37" fontId="19" fillId="35" borderId="17" xfId="60" applyFont="1" applyFill="1" applyBorder="1" applyAlignment="1">
      <alignment horizontal="center" vertical="center"/>
      <protection/>
    </xf>
    <xf numFmtId="37" fontId="142" fillId="0" borderId="18" xfId="60" applyFont="1" applyBorder="1">
      <alignment/>
      <protection/>
    </xf>
    <xf numFmtId="37" fontId="142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6" fillId="35" borderId="35" xfId="60" applyFont="1" applyFill="1" applyBorder="1" applyAlignment="1">
      <alignment horizontal="center" vertical="center"/>
      <protection/>
    </xf>
    <xf numFmtId="37" fontId="16" fillId="35" borderId="17" xfId="60" applyFont="1" applyFill="1" applyBorder="1" applyAlignment="1">
      <alignment horizontal="center" vertical="center"/>
      <protection/>
    </xf>
    <xf numFmtId="49" fontId="13" fillId="35" borderId="170" xfId="63" applyNumberFormat="1" applyFont="1" applyFill="1" applyBorder="1" applyAlignment="1">
      <alignment horizontal="center" vertical="center" wrapText="1"/>
      <protection/>
    </xf>
    <xf numFmtId="0" fontId="13" fillId="35" borderId="180" xfId="63" applyNumberFormat="1" applyFont="1" applyFill="1" applyBorder="1" applyAlignment="1">
      <alignment horizontal="center" vertical="center" wrapText="1"/>
      <protection/>
    </xf>
    <xf numFmtId="0" fontId="13" fillId="35" borderId="181" xfId="63" applyNumberFormat="1" applyFont="1" applyFill="1" applyBorder="1" applyAlignment="1">
      <alignment horizontal="center" vertical="center" wrapText="1"/>
      <protection/>
    </xf>
    <xf numFmtId="1" fontId="12" fillId="35" borderId="182" xfId="63" applyNumberFormat="1" applyFont="1" applyFill="1" applyBorder="1" applyAlignment="1">
      <alignment horizontal="center" vertical="center" wrapText="1"/>
      <protection/>
    </xf>
    <xf numFmtId="1" fontId="12" fillId="35" borderId="183" xfId="63" applyNumberFormat="1" applyFont="1" applyFill="1" applyBorder="1" applyAlignment="1">
      <alignment horizontal="center" vertical="center" wrapText="1"/>
      <protection/>
    </xf>
    <xf numFmtId="1" fontId="12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84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85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13" fillId="35" borderId="180" xfId="63" applyNumberFormat="1" applyFont="1" applyFill="1" applyBorder="1" applyAlignment="1">
      <alignment horizontal="center" vertical="center" wrapText="1"/>
      <protection/>
    </xf>
    <xf numFmtId="49" fontId="13" fillId="35" borderId="181" xfId="63" applyNumberFormat="1" applyFont="1" applyFill="1" applyBorder="1" applyAlignment="1">
      <alignment horizontal="center" vertical="center" wrapText="1"/>
      <protection/>
    </xf>
    <xf numFmtId="37" fontId="25" fillId="40" borderId="170" xfId="45" applyNumberFormat="1" applyFont="1" applyFill="1" applyBorder="1" applyAlignment="1" applyProtection="1">
      <alignment horizontal="center"/>
      <protection/>
    </xf>
    <xf numFmtId="37" fontId="25" fillId="40" borderId="180" xfId="45" applyNumberFormat="1" applyFont="1" applyFill="1" applyBorder="1" applyAlignment="1" applyProtection="1">
      <alignment horizontal="center"/>
      <protection/>
    </xf>
    <xf numFmtId="37" fontId="25" fillId="40" borderId="168" xfId="45" applyNumberFormat="1" applyFont="1" applyFill="1" applyBorder="1" applyAlignment="1" applyProtection="1">
      <alignment horizontal="center"/>
      <protection/>
    </xf>
    <xf numFmtId="0" fontId="5" fillId="35" borderId="170" xfId="63" applyFont="1" applyFill="1" applyBorder="1" applyAlignment="1">
      <alignment horizontal="center"/>
      <protection/>
    </xf>
    <xf numFmtId="0" fontId="5" fillId="35" borderId="180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6" xfId="63" applyFont="1" applyFill="1" applyBorder="1" applyAlignment="1">
      <alignment horizontal="center"/>
      <protection/>
    </xf>
    <xf numFmtId="0" fontId="5" fillId="35" borderId="168" xfId="63" applyFont="1" applyFill="1" applyBorder="1" applyAlignment="1">
      <alignment horizontal="center"/>
      <protection/>
    </xf>
    <xf numFmtId="0" fontId="19" fillId="35" borderId="182" xfId="63" applyFont="1" applyFill="1" applyBorder="1" applyAlignment="1">
      <alignment horizontal="center" vertical="center"/>
      <protection/>
    </xf>
    <xf numFmtId="0" fontId="19" fillId="35" borderId="25" xfId="63" applyFont="1" applyFill="1" applyBorder="1" applyAlignment="1">
      <alignment horizontal="center" vertical="center"/>
      <protection/>
    </xf>
    <xf numFmtId="0" fontId="19" fillId="35" borderId="186" xfId="63" applyFont="1" applyFill="1" applyBorder="1" applyAlignment="1">
      <alignment horizontal="center" vertical="center"/>
      <protection/>
    </xf>
    <xf numFmtId="0" fontId="16" fillId="35" borderId="40" xfId="63" applyFont="1" applyFill="1" applyBorder="1" applyAlignment="1">
      <alignment horizontal="center" vertical="center"/>
      <protection/>
    </xf>
    <xf numFmtId="0" fontId="16" fillId="35" borderId="20" xfId="63" applyFont="1" applyFill="1" applyBorder="1" applyAlignment="1">
      <alignment horizontal="center" vertical="center"/>
      <protection/>
    </xf>
    <xf numFmtId="0" fontId="16" fillId="35" borderId="187" xfId="63" applyFont="1" applyFill="1" applyBorder="1" applyAlignment="1">
      <alignment horizontal="center" vertical="center"/>
      <protection/>
    </xf>
    <xf numFmtId="49" fontId="12" fillId="35" borderId="170" xfId="63" applyNumberFormat="1" applyFont="1" applyFill="1" applyBorder="1" applyAlignment="1">
      <alignment horizontal="center" vertical="center" wrapText="1"/>
      <protection/>
    </xf>
    <xf numFmtId="49" fontId="12" fillId="35" borderId="180" xfId="63" applyNumberFormat="1" applyFont="1" applyFill="1" applyBorder="1" applyAlignment="1">
      <alignment horizontal="center" vertical="center" wrapText="1"/>
      <protection/>
    </xf>
    <xf numFmtId="49" fontId="12" fillId="35" borderId="181" xfId="63" applyNumberFormat="1" applyFont="1" applyFill="1" applyBorder="1" applyAlignment="1">
      <alignment horizontal="center" vertical="center" wrapText="1"/>
      <protection/>
    </xf>
    <xf numFmtId="1" fontId="5" fillId="35" borderId="182" xfId="63" applyNumberFormat="1" applyFont="1" applyFill="1" applyBorder="1" applyAlignment="1">
      <alignment horizontal="center" vertical="center" wrapText="1"/>
      <protection/>
    </xf>
    <xf numFmtId="1" fontId="5" fillId="35" borderId="183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1" xfId="57" applyNumberFormat="1" applyFont="1" applyFill="1" applyBorder="1" applyAlignment="1">
      <alignment horizontal="center" vertical="center" wrapText="1"/>
      <protection/>
    </xf>
    <xf numFmtId="49" fontId="13" fillId="35" borderId="188" xfId="57" applyNumberFormat="1" applyFont="1" applyFill="1" applyBorder="1" applyAlignment="1">
      <alignment horizontal="center" vertical="center" wrapText="1"/>
      <protection/>
    </xf>
    <xf numFmtId="49" fontId="13" fillId="35" borderId="189" xfId="57" applyNumberFormat="1" applyFont="1" applyFill="1" applyBorder="1" applyAlignment="1">
      <alignment horizontal="center" vertical="center" wrapText="1"/>
      <protection/>
    </xf>
    <xf numFmtId="49" fontId="16" fillId="35" borderId="190" xfId="57" applyNumberFormat="1" applyFont="1" applyFill="1" applyBorder="1" applyAlignment="1">
      <alignment horizontal="center" vertical="center" wrapText="1"/>
      <protection/>
    </xf>
    <xf numFmtId="0" fontId="29" fillId="0" borderId="165" xfId="57" applyFont="1" applyBorder="1" applyAlignment="1">
      <alignment horizontal="center" vertical="center" wrapText="1"/>
      <protection/>
    </xf>
    <xf numFmtId="49" fontId="13" fillId="35" borderId="191" xfId="57" applyNumberFormat="1" applyFont="1" applyFill="1" applyBorder="1" applyAlignment="1">
      <alignment horizontal="center" vertical="center" wrapText="1"/>
      <protection/>
    </xf>
    <xf numFmtId="49" fontId="13" fillId="35" borderId="192" xfId="57" applyNumberFormat="1" applyFont="1" applyFill="1" applyBorder="1" applyAlignment="1">
      <alignment horizontal="center" vertical="center" wrapText="1"/>
      <protection/>
    </xf>
    <xf numFmtId="37" fontId="32" fillId="40" borderId="170" xfId="46" applyNumberFormat="1" applyFont="1" applyFill="1" applyBorder="1" applyAlignment="1">
      <alignment horizontal="center"/>
    </xf>
    <xf numFmtId="37" fontId="32" fillId="40" borderId="168" xfId="46" applyNumberFormat="1" applyFont="1" applyFill="1" applyBorder="1" applyAlignment="1">
      <alignment horizontal="center"/>
    </xf>
    <xf numFmtId="0" fontId="19" fillId="35" borderId="36" xfId="57" applyFont="1" applyFill="1" applyBorder="1" applyAlignment="1">
      <alignment horizontal="center" vertical="center"/>
      <protection/>
    </xf>
    <xf numFmtId="0" fontId="19" fillId="35" borderId="158" xfId="57" applyFont="1" applyFill="1" applyBorder="1" applyAlignment="1">
      <alignment horizontal="center" vertical="center"/>
      <protection/>
    </xf>
    <xf numFmtId="0" fontId="19" fillId="35" borderId="35" xfId="57" applyFont="1" applyFill="1" applyBorder="1" applyAlignment="1">
      <alignment horizontal="center" vertical="center"/>
      <protection/>
    </xf>
    <xf numFmtId="1" fontId="13" fillId="35" borderId="193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4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1" fontId="16" fillId="35" borderId="195" xfId="57" applyNumberFormat="1" applyFont="1" applyFill="1" applyBorder="1" applyAlignment="1">
      <alignment horizontal="center" vertical="center" wrapText="1"/>
      <protection/>
    </xf>
    <xf numFmtId="1" fontId="16" fillId="35" borderId="196" xfId="57" applyNumberFormat="1" applyFont="1" applyFill="1" applyBorder="1" applyAlignment="1">
      <alignment horizontal="center" vertical="center" wrapText="1"/>
      <protection/>
    </xf>
    <xf numFmtId="0" fontId="28" fillId="35" borderId="55" xfId="57" applyFont="1" applyFill="1" applyBorder="1" applyAlignment="1">
      <alignment horizontal="center" vertical="center" wrapText="1"/>
      <protection/>
    </xf>
    <xf numFmtId="49" fontId="16" fillId="35" borderId="54" xfId="57" applyNumberFormat="1" applyFont="1" applyFill="1" applyBorder="1" applyAlignment="1">
      <alignment horizontal="center" vertical="center" wrapText="1"/>
      <protection/>
    </xf>
    <xf numFmtId="49" fontId="16" fillId="35" borderId="52" xfId="57" applyNumberFormat="1" applyFont="1" applyFill="1" applyBorder="1" applyAlignment="1">
      <alignment horizontal="center" vertical="center" wrapText="1"/>
      <protection/>
    </xf>
    <xf numFmtId="49" fontId="16" fillId="35" borderId="197" xfId="57" applyNumberFormat="1" applyFont="1" applyFill="1" applyBorder="1" applyAlignment="1">
      <alignment horizontal="center" vertical="center" wrapText="1"/>
      <protection/>
    </xf>
    <xf numFmtId="49" fontId="13" fillId="35" borderId="198" xfId="57" applyNumberFormat="1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/>
      <protection/>
    </xf>
    <xf numFmtId="0" fontId="16" fillId="35" borderId="11" xfId="57" applyFont="1" applyFill="1" applyBorder="1" applyAlignment="1">
      <alignment horizontal="center" vertical="center"/>
      <protection/>
    </xf>
    <xf numFmtId="0" fontId="16" fillId="35" borderId="13" xfId="57" applyFont="1" applyFill="1" applyBorder="1" applyAlignment="1">
      <alignment horizontal="center" vertical="center"/>
      <protection/>
    </xf>
    <xf numFmtId="49" fontId="16" fillId="35" borderId="181" xfId="57" applyNumberFormat="1" applyFont="1" applyFill="1" applyBorder="1" applyAlignment="1">
      <alignment horizontal="center" vertical="center" wrapText="1"/>
      <protection/>
    </xf>
    <xf numFmtId="0" fontId="17" fillId="35" borderId="124" xfId="57" applyFont="1" applyFill="1" applyBorder="1" applyAlignment="1">
      <alignment horizontal="center"/>
      <protection/>
    </xf>
    <xf numFmtId="0" fontId="17" fillId="35" borderId="199" xfId="57" applyFont="1" applyFill="1" applyBorder="1" applyAlignment="1">
      <alignment horizontal="center"/>
      <protection/>
    </xf>
    <xf numFmtId="0" fontId="17" fillId="35" borderId="173" xfId="57" applyFont="1" applyFill="1" applyBorder="1" applyAlignment="1">
      <alignment horizontal="center"/>
      <protection/>
    </xf>
    <xf numFmtId="0" fontId="17" fillId="35" borderId="200" xfId="57" applyFont="1" applyFill="1" applyBorder="1" applyAlignment="1">
      <alignment horizontal="center"/>
      <protection/>
    </xf>
    <xf numFmtId="0" fontId="17" fillId="35" borderId="201" xfId="57" applyFont="1" applyFill="1" applyBorder="1" applyAlignment="1">
      <alignment horizontal="center"/>
      <protection/>
    </xf>
    <xf numFmtId="0" fontId="34" fillId="35" borderId="18" xfId="57" applyFont="1" applyFill="1" applyBorder="1" applyAlignment="1">
      <alignment horizontal="center" vertical="center"/>
      <protection/>
    </xf>
    <xf numFmtId="0" fontId="34" fillId="35" borderId="0" xfId="57" applyFont="1" applyFill="1" applyBorder="1" applyAlignment="1">
      <alignment horizontal="center" vertical="center"/>
      <protection/>
    </xf>
    <xf numFmtId="0" fontId="34" fillId="35" borderId="17" xfId="57" applyFont="1" applyFill="1" applyBorder="1" applyAlignment="1">
      <alignment horizontal="center" vertical="center"/>
      <protection/>
    </xf>
    <xf numFmtId="0" fontId="12" fillId="35" borderId="170" xfId="63" applyFont="1" applyFill="1" applyBorder="1" applyAlignment="1">
      <alignment horizontal="center"/>
      <protection/>
    </xf>
    <xf numFmtId="0" fontId="12" fillId="35" borderId="180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6" xfId="63" applyFont="1" applyFill="1" applyBorder="1" applyAlignment="1">
      <alignment horizontal="center"/>
      <protection/>
    </xf>
    <xf numFmtId="0" fontId="12" fillId="35" borderId="168" xfId="63" applyFont="1" applyFill="1" applyBorder="1" applyAlignment="1">
      <alignment horizontal="center"/>
      <protection/>
    </xf>
    <xf numFmtId="0" fontId="34" fillId="35" borderId="36" xfId="64" applyFont="1" applyFill="1" applyBorder="1" applyAlignment="1">
      <alignment horizontal="center" vertical="center"/>
      <protection/>
    </xf>
    <xf numFmtId="0" fontId="34" fillId="35" borderId="158" xfId="64" applyFont="1" applyFill="1" applyBorder="1" applyAlignment="1">
      <alignment horizontal="center" vertical="center"/>
      <protection/>
    </xf>
    <xf numFmtId="0" fontId="34" fillId="35" borderId="35" xfId="64" applyFont="1" applyFill="1" applyBorder="1" applyAlignment="1">
      <alignment horizontal="center" vertical="center"/>
      <protection/>
    </xf>
    <xf numFmtId="1" fontId="13" fillId="35" borderId="182" xfId="63" applyNumberFormat="1" applyFont="1" applyFill="1" applyBorder="1" applyAlignment="1">
      <alignment horizontal="center" vertical="center" wrapText="1"/>
      <protection/>
    </xf>
    <xf numFmtId="1" fontId="13" fillId="35" borderId="183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4" fillId="35" borderId="23" xfId="64" applyFont="1" applyFill="1" applyBorder="1" applyAlignment="1">
      <alignment horizontal="center" vertical="center"/>
      <protection/>
    </xf>
    <xf numFmtId="0" fontId="34" fillId="35" borderId="20" xfId="64" applyFont="1" applyFill="1" applyBorder="1" applyAlignment="1">
      <alignment horizontal="center" vertical="center"/>
      <protection/>
    </xf>
    <xf numFmtId="0" fontId="34" fillId="35" borderId="22" xfId="64" applyFont="1" applyFill="1" applyBorder="1" applyAlignment="1">
      <alignment horizontal="center" vertical="center"/>
      <protection/>
    </xf>
    <xf numFmtId="37" fontId="35" fillId="40" borderId="170" xfId="45" applyNumberFormat="1" applyFont="1" applyFill="1" applyBorder="1" applyAlignment="1" applyProtection="1">
      <alignment horizontal="center"/>
      <protection/>
    </xf>
    <xf numFmtId="37" fontId="35" fillId="40" borderId="180" xfId="45" applyNumberFormat="1" applyFont="1" applyFill="1" applyBorder="1" applyAlignment="1" applyProtection="1">
      <alignment horizontal="center"/>
      <protection/>
    </xf>
    <xf numFmtId="37" fontId="35" fillId="40" borderId="168" xfId="45" applyNumberFormat="1" applyFont="1" applyFill="1" applyBorder="1" applyAlignment="1" applyProtection="1">
      <alignment horizontal="center"/>
      <protection/>
    </xf>
    <xf numFmtId="0" fontId="13" fillId="35" borderId="170" xfId="63" applyFont="1" applyFill="1" applyBorder="1" applyAlignment="1">
      <alignment horizontal="center" vertical="center"/>
      <protection/>
    </xf>
    <xf numFmtId="0" fontId="13" fillId="35" borderId="180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6" xfId="63" applyFont="1" applyFill="1" applyBorder="1" applyAlignment="1">
      <alignment horizontal="center" vertical="center"/>
      <protection/>
    </xf>
    <xf numFmtId="0" fontId="13" fillId="35" borderId="168" xfId="63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49" fontId="13" fillId="35" borderId="172" xfId="57" applyNumberFormat="1" applyFont="1" applyFill="1" applyBorder="1" applyAlignment="1">
      <alignment horizontal="center" vertical="center" wrapText="1"/>
      <protection/>
    </xf>
    <xf numFmtId="49" fontId="13" fillId="35" borderId="152" xfId="57" applyNumberFormat="1" applyFont="1" applyFill="1" applyBorder="1" applyAlignment="1">
      <alignment horizontal="center" vertical="center" wrapText="1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49" fontId="16" fillId="35" borderId="203" xfId="57" applyNumberFormat="1" applyFont="1" applyFill="1" applyBorder="1" applyAlignment="1">
      <alignment horizontal="center" vertical="center" wrapText="1"/>
      <protection/>
    </xf>
    <xf numFmtId="0" fontId="29" fillId="0" borderId="204" xfId="57" applyFont="1" applyBorder="1" applyAlignment="1">
      <alignment horizontal="center" vertical="center" wrapText="1"/>
      <protection/>
    </xf>
    <xf numFmtId="0" fontId="34" fillId="35" borderId="36" xfId="57" applyFont="1" applyFill="1" applyBorder="1" applyAlignment="1">
      <alignment horizontal="center" vertical="center"/>
      <protection/>
    </xf>
    <xf numFmtId="0" fontId="34" fillId="35" borderId="158" xfId="57" applyFont="1" applyFill="1" applyBorder="1" applyAlignment="1">
      <alignment horizontal="center" vertical="center"/>
      <protection/>
    </xf>
    <xf numFmtId="0" fontId="34" fillId="35" borderId="35" xfId="57" applyFont="1" applyFill="1" applyBorder="1" applyAlignment="1">
      <alignment horizontal="center" vertical="center"/>
      <protection/>
    </xf>
    <xf numFmtId="1" fontId="12" fillId="35" borderId="113" xfId="57" applyNumberFormat="1" applyFont="1" applyFill="1" applyBorder="1" applyAlignment="1">
      <alignment horizontal="center" vertical="center" wrapText="1"/>
      <protection/>
    </xf>
    <xf numFmtId="1" fontId="12" fillId="35" borderId="140" xfId="57" applyNumberFormat="1" applyFont="1" applyFill="1" applyBorder="1" applyAlignment="1">
      <alignment horizontal="center" vertical="center" wrapText="1"/>
      <protection/>
    </xf>
    <xf numFmtId="0" fontId="6" fillId="35" borderId="175" xfId="57" applyFont="1" applyFill="1" applyBorder="1" applyAlignment="1">
      <alignment horizontal="center" vertical="center" wrapText="1"/>
      <protection/>
    </xf>
    <xf numFmtId="49" fontId="13" fillId="35" borderId="112" xfId="57" applyNumberFormat="1" applyFont="1" applyFill="1" applyBorder="1" applyAlignment="1">
      <alignment horizontal="center" vertical="center" wrapText="1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1" fontId="13" fillId="35" borderId="109" xfId="57" applyNumberFormat="1" applyFont="1" applyFill="1" applyBorder="1" applyAlignment="1">
      <alignment horizontal="center" vertical="center" wrapText="1"/>
      <protection/>
    </xf>
    <xf numFmtId="1" fontId="13" fillId="35" borderId="121" xfId="57" applyNumberFormat="1" applyFont="1" applyFill="1" applyBorder="1" applyAlignment="1">
      <alignment horizontal="center" vertical="center" wrapText="1"/>
      <protection/>
    </xf>
    <xf numFmtId="0" fontId="14" fillId="35" borderId="150" xfId="57" applyFont="1" applyFill="1" applyBorder="1" applyAlignment="1">
      <alignment horizontal="center" vertical="center" wrapText="1"/>
      <protection/>
    </xf>
    <xf numFmtId="0" fontId="16" fillId="35" borderId="18" xfId="57" applyFont="1" applyFill="1" applyBorder="1" applyAlignment="1">
      <alignment horizontal="center" vertical="center"/>
      <protection/>
    </xf>
    <xf numFmtId="0" fontId="16" fillId="35" borderId="0" xfId="57" applyFont="1" applyFill="1" applyBorder="1" applyAlignment="1">
      <alignment horizontal="center" vertical="center"/>
      <protection/>
    </xf>
    <xf numFmtId="0" fontId="16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49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4" xfId="57" applyFont="1" applyFill="1" applyBorder="1" applyAlignment="1">
      <alignment horizontal="center"/>
      <protection/>
    </xf>
    <xf numFmtId="0" fontId="13" fillId="35" borderId="199" xfId="57" applyFont="1" applyFill="1" applyBorder="1" applyAlignment="1">
      <alignment horizontal="center"/>
      <protection/>
    </xf>
    <xf numFmtId="0" fontId="13" fillId="35" borderId="173" xfId="57" applyFont="1" applyFill="1" applyBorder="1" applyAlignment="1">
      <alignment horizontal="center"/>
      <protection/>
    </xf>
    <xf numFmtId="0" fontId="13" fillId="35" borderId="125" xfId="57" applyFont="1" applyFill="1" applyBorder="1" applyAlignment="1">
      <alignment horizontal="center"/>
      <protection/>
    </xf>
    <xf numFmtId="0" fontId="13" fillId="35" borderId="200" xfId="57" applyFont="1" applyFill="1" applyBorder="1" applyAlignment="1">
      <alignment horizontal="center"/>
      <protection/>
    </xf>
    <xf numFmtId="1" fontId="17" fillId="35" borderId="193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4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6" fillId="35" borderId="206" xfId="57" applyNumberFormat="1" applyFont="1" applyFill="1" applyBorder="1" applyAlignment="1">
      <alignment horizontal="center" vertical="center" wrapText="1"/>
      <protection/>
    </xf>
    <xf numFmtId="1" fontId="16" fillId="35" borderId="193" xfId="57" applyNumberFormat="1" applyFont="1" applyFill="1" applyBorder="1" applyAlignment="1">
      <alignment horizontal="center" vertical="center" wrapText="1"/>
      <protection/>
    </xf>
    <xf numFmtId="0" fontId="28" fillId="35" borderId="70" xfId="57" applyFont="1" applyFill="1" applyBorder="1" applyAlignment="1">
      <alignment vertical="center"/>
      <protection/>
    </xf>
    <xf numFmtId="0" fontId="28" fillId="35" borderId="194" xfId="57" applyFont="1" applyFill="1" applyBorder="1" applyAlignment="1">
      <alignment vertical="center"/>
      <protection/>
    </xf>
    <xf numFmtId="0" fontId="28" fillId="35" borderId="62" xfId="57" applyFont="1" applyFill="1" applyBorder="1" applyAlignment="1">
      <alignment vertical="center"/>
      <protection/>
    </xf>
    <xf numFmtId="49" fontId="16" fillId="35" borderId="112" xfId="57" applyNumberFormat="1" applyFont="1" applyFill="1" applyBorder="1" applyAlignment="1">
      <alignment horizontal="center" vertical="center" wrapText="1"/>
      <protection/>
    </xf>
    <xf numFmtId="49" fontId="16" fillId="35" borderId="205" xfId="57" applyNumberFormat="1" applyFont="1" applyFill="1" applyBorder="1" applyAlignment="1">
      <alignment horizontal="center" vertical="center" wrapText="1"/>
      <protection/>
    </xf>
    <xf numFmtId="37" fontId="45" fillId="40" borderId="170" xfId="46" applyNumberFormat="1" applyFont="1" applyFill="1" applyBorder="1" applyAlignment="1">
      <alignment horizontal="center"/>
    </xf>
    <xf numFmtId="37" fontId="45" fillId="40" borderId="168" xfId="46" applyNumberFormat="1" applyFont="1" applyFill="1" applyBorder="1" applyAlignment="1">
      <alignment horizontal="center"/>
    </xf>
    <xf numFmtId="49" fontId="16" fillId="35" borderId="170" xfId="57" applyNumberFormat="1" applyFont="1" applyFill="1" applyBorder="1" applyAlignment="1">
      <alignment horizontal="center" vertical="center" wrapText="1"/>
      <protection/>
    </xf>
    <xf numFmtId="49" fontId="16" fillId="35" borderId="180" xfId="57" applyNumberFormat="1" applyFont="1" applyFill="1" applyBorder="1" applyAlignment="1">
      <alignment horizontal="center" vertical="center" wrapText="1"/>
      <protection/>
    </xf>
    <xf numFmtId="49" fontId="16" fillId="35" borderId="168" xfId="57" applyNumberFormat="1" applyFont="1" applyFill="1" applyBorder="1" applyAlignment="1">
      <alignment horizontal="center" vertical="center" wrapText="1"/>
      <protection/>
    </xf>
    <xf numFmtId="49" fontId="16" fillId="35" borderId="207" xfId="57" applyNumberFormat="1" applyFont="1" applyFill="1" applyBorder="1" applyAlignment="1">
      <alignment horizontal="center" vertical="center" wrapText="1"/>
      <protection/>
    </xf>
    <xf numFmtId="1" fontId="16" fillId="35" borderId="208" xfId="57" applyNumberFormat="1" applyFont="1" applyFill="1" applyBorder="1" applyAlignment="1">
      <alignment horizontal="center" vertical="center" wrapText="1"/>
      <protection/>
    </xf>
    <xf numFmtId="1" fontId="16" fillId="35" borderId="141" xfId="57" applyNumberFormat="1" applyFont="1" applyFill="1" applyBorder="1" applyAlignment="1">
      <alignment horizontal="center" vertical="center" wrapText="1"/>
      <protection/>
    </xf>
    <xf numFmtId="1" fontId="16" fillId="35" borderId="209" xfId="57" applyNumberFormat="1" applyFont="1" applyFill="1" applyBorder="1" applyAlignment="1">
      <alignment horizontal="center" vertical="center" wrapText="1"/>
      <protection/>
    </xf>
    <xf numFmtId="0" fontId="17" fillId="35" borderId="210" xfId="57" applyFont="1" applyFill="1" applyBorder="1" applyAlignment="1">
      <alignment horizontal="center"/>
      <protection/>
    </xf>
    <xf numFmtId="0" fontId="17" fillId="35" borderId="123" xfId="57" applyFont="1" applyFill="1" applyBorder="1" applyAlignment="1">
      <alignment horizontal="center"/>
      <protection/>
    </xf>
    <xf numFmtId="0" fontId="17" fillId="35" borderId="211" xfId="57" applyFont="1" applyFill="1" applyBorder="1" applyAlignment="1">
      <alignment horizontal="center"/>
      <protection/>
    </xf>
    <xf numFmtId="0" fontId="17" fillId="35" borderId="212" xfId="57" applyFont="1" applyFill="1" applyBorder="1" applyAlignment="1">
      <alignment horizontal="center"/>
      <protection/>
    </xf>
    <xf numFmtId="1" fontId="16" fillId="35" borderId="213" xfId="57" applyNumberFormat="1" applyFont="1" applyFill="1" applyBorder="1" applyAlignment="1">
      <alignment horizontal="center" vertical="center" wrapText="1"/>
      <protection/>
    </xf>
    <xf numFmtId="1" fontId="16" fillId="35" borderId="214" xfId="57" applyNumberFormat="1" applyFont="1" applyFill="1" applyBorder="1" applyAlignment="1">
      <alignment horizontal="center" vertical="center" wrapText="1"/>
      <protection/>
    </xf>
    <xf numFmtId="49" fontId="16" fillId="35" borderId="165" xfId="57" applyNumberFormat="1" applyFont="1" applyFill="1" applyBorder="1" applyAlignment="1">
      <alignment horizontal="center" vertical="center" wrapText="1"/>
      <protection/>
    </xf>
    <xf numFmtId="49" fontId="13" fillId="35" borderId="215" xfId="57" applyNumberFormat="1" applyFont="1" applyFill="1" applyBorder="1" applyAlignment="1">
      <alignment horizontal="center" vertical="center" wrapText="1"/>
      <protection/>
    </xf>
    <xf numFmtId="37" fontId="141" fillId="0" borderId="18" xfId="60" applyFont="1" applyFill="1" applyBorder="1" applyAlignment="1" applyProtection="1">
      <alignment vertical="center"/>
      <protection/>
    </xf>
    <xf numFmtId="0" fontId="6" fillId="0" borderId="172" xfId="57" applyFont="1" applyFill="1" applyBorder="1">
      <alignment/>
      <protection/>
    </xf>
    <xf numFmtId="0" fontId="6" fillId="0" borderId="216" xfId="57" applyFont="1" applyFill="1" applyBorder="1">
      <alignment/>
      <protection/>
    </xf>
    <xf numFmtId="3" fontId="6" fillId="0" borderId="118" xfId="57" applyNumberFormat="1" applyFont="1" applyFill="1" applyBorder="1">
      <alignment/>
      <protection/>
    </xf>
    <xf numFmtId="3" fontId="6" fillId="0" borderId="117" xfId="57" applyNumberFormat="1" applyFont="1" applyFill="1" applyBorder="1">
      <alignment/>
      <protection/>
    </xf>
    <xf numFmtId="3" fontId="6" fillId="0" borderId="116" xfId="57" applyNumberFormat="1" applyFont="1" applyFill="1" applyBorder="1">
      <alignment/>
      <protection/>
    </xf>
    <xf numFmtId="3" fontId="12" fillId="0" borderId="217" xfId="57" applyNumberFormat="1" applyFont="1" applyFill="1" applyBorder="1">
      <alignment/>
      <protection/>
    </xf>
    <xf numFmtId="10" fontId="6" fillId="0" borderId="218" xfId="57" applyNumberFormat="1" applyFont="1" applyFill="1" applyBorder="1">
      <alignment/>
      <protection/>
    </xf>
    <xf numFmtId="3" fontId="6" fillId="0" borderId="133" xfId="57" applyNumberFormat="1" applyFont="1" applyFill="1" applyBorder="1">
      <alignment/>
      <protection/>
    </xf>
    <xf numFmtId="10" fontId="6" fillId="0" borderId="218" xfId="57" applyNumberFormat="1" applyFont="1" applyFill="1" applyBorder="1" applyAlignment="1">
      <alignment horizontal="right"/>
      <protection/>
    </xf>
    <xf numFmtId="10" fontId="6" fillId="0" borderId="219" xfId="57" applyNumberFormat="1" applyFont="1" applyFill="1" applyBorder="1" applyAlignment="1">
      <alignment horizontal="righ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10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95250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57175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28125" defaultRowHeight="15"/>
  <cols>
    <col min="1" max="1" width="1.8515625" style="327" customWidth="1"/>
    <col min="2" max="2" width="14.28125" style="327" customWidth="1"/>
    <col min="3" max="3" width="67.28125" style="327" customWidth="1"/>
    <col min="4" max="4" width="2.140625" style="327" customWidth="1"/>
    <col min="5" max="16384" width="11.28125" style="327" customWidth="1"/>
  </cols>
  <sheetData>
    <row r="1" ht="2.25" customHeight="1" thickBot="1">
      <c r="B1" s="326"/>
    </row>
    <row r="2" spans="2:3" ht="11.25" customHeight="1" thickTop="1">
      <c r="B2" s="328"/>
      <c r="C2" s="329"/>
    </row>
    <row r="3" spans="2:3" ht="21.75" customHeight="1">
      <c r="B3" s="330" t="s">
        <v>74</v>
      </c>
      <c r="C3" s="331"/>
    </row>
    <row r="4" spans="2:3" ht="18" customHeight="1">
      <c r="B4" s="332" t="s">
        <v>75</v>
      </c>
      <c r="C4" s="331"/>
    </row>
    <row r="5" spans="2:3" ht="18" customHeight="1">
      <c r="B5" s="333" t="s">
        <v>76</v>
      </c>
      <c r="C5" s="331"/>
    </row>
    <row r="6" spans="2:3" ht="9" customHeight="1">
      <c r="B6" s="334"/>
      <c r="C6" s="331"/>
    </row>
    <row r="7" spans="2:3" ht="3" customHeight="1">
      <c r="B7" s="335"/>
      <c r="C7" s="336"/>
    </row>
    <row r="8" spans="2:5" ht="24">
      <c r="B8" s="494" t="s">
        <v>151</v>
      </c>
      <c r="C8" s="495"/>
      <c r="E8" s="337"/>
    </row>
    <row r="9" spans="2:5" ht="23.25">
      <c r="B9" s="496" t="s">
        <v>38</v>
      </c>
      <c r="C9" s="497"/>
      <c r="E9" s="337"/>
    </row>
    <row r="10" spans="2:3" ht="15.75" customHeight="1">
      <c r="B10" s="498" t="s">
        <v>77</v>
      </c>
      <c r="C10" s="499"/>
    </row>
    <row r="11" spans="2:3" ht="4.5" customHeight="1" thickBot="1">
      <c r="B11" s="338"/>
      <c r="C11" s="339"/>
    </row>
    <row r="12" spans="2:3" ht="19.5" customHeight="1" thickBot="1" thickTop="1">
      <c r="B12" s="369" t="s">
        <v>78</v>
      </c>
      <c r="C12" s="370" t="s">
        <v>136</v>
      </c>
    </row>
    <row r="13" spans="2:3" ht="19.5" customHeight="1" thickTop="1">
      <c r="B13" s="340" t="s">
        <v>79</v>
      </c>
      <c r="C13" s="341" t="s">
        <v>80</v>
      </c>
    </row>
    <row r="14" spans="2:3" ht="19.5" customHeight="1">
      <c r="B14" s="342" t="s">
        <v>81</v>
      </c>
      <c r="C14" s="343" t="s">
        <v>82</v>
      </c>
    </row>
    <row r="15" spans="2:3" ht="19.5" customHeight="1">
      <c r="B15" s="344" t="s">
        <v>83</v>
      </c>
      <c r="C15" s="345" t="s">
        <v>84</v>
      </c>
    </row>
    <row r="16" spans="2:3" ht="19.5" customHeight="1">
      <c r="B16" s="342" t="s">
        <v>85</v>
      </c>
      <c r="C16" s="343" t="s">
        <v>86</v>
      </c>
    </row>
    <row r="17" spans="2:3" ht="19.5" customHeight="1">
      <c r="B17" s="344" t="s">
        <v>87</v>
      </c>
      <c r="C17" s="345" t="s">
        <v>88</v>
      </c>
    </row>
    <row r="18" spans="2:3" ht="19.5" customHeight="1">
      <c r="B18" s="342" t="s">
        <v>89</v>
      </c>
      <c r="C18" s="343" t="s">
        <v>90</v>
      </c>
    </row>
    <row r="19" spans="2:3" ht="19.5" customHeight="1">
      <c r="B19" s="344" t="s">
        <v>91</v>
      </c>
      <c r="C19" s="345" t="s">
        <v>92</v>
      </c>
    </row>
    <row r="20" spans="2:3" ht="19.5" customHeight="1">
      <c r="B20" s="342" t="s">
        <v>93</v>
      </c>
      <c r="C20" s="343" t="s">
        <v>94</v>
      </c>
    </row>
    <row r="21" spans="2:3" ht="19.5" customHeight="1">
      <c r="B21" s="344" t="s">
        <v>95</v>
      </c>
      <c r="C21" s="345" t="s">
        <v>96</v>
      </c>
    </row>
    <row r="22" spans="2:3" ht="19.5" customHeight="1">
      <c r="B22" s="342" t="s">
        <v>97</v>
      </c>
      <c r="C22" s="343" t="s">
        <v>98</v>
      </c>
    </row>
    <row r="23" spans="2:3" ht="20.25" customHeight="1">
      <c r="B23" s="344" t="s">
        <v>99</v>
      </c>
      <c r="C23" s="345" t="s">
        <v>100</v>
      </c>
    </row>
    <row r="24" spans="2:3" ht="20.25" customHeight="1">
      <c r="B24" s="342" t="s">
        <v>101</v>
      </c>
      <c r="C24" s="343" t="s">
        <v>102</v>
      </c>
    </row>
    <row r="25" spans="2:3" ht="20.25" customHeight="1">
      <c r="B25" s="344" t="s">
        <v>103</v>
      </c>
      <c r="C25" s="346" t="s">
        <v>104</v>
      </c>
    </row>
    <row r="26" spans="2:3" ht="20.25" customHeight="1">
      <c r="B26" s="342" t="s">
        <v>105</v>
      </c>
      <c r="C26" s="371" t="s">
        <v>106</v>
      </c>
    </row>
    <row r="27" spans="2:4" ht="20.25" customHeight="1">
      <c r="B27" s="344" t="s">
        <v>116</v>
      </c>
      <c r="C27" s="345" t="s">
        <v>128</v>
      </c>
      <c r="D27" s="379"/>
    </row>
    <row r="28" spans="2:4" ht="20.25" customHeight="1">
      <c r="B28" s="462" t="s">
        <v>117</v>
      </c>
      <c r="C28" s="358" t="s">
        <v>129</v>
      </c>
      <c r="D28" s="379"/>
    </row>
    <row r="29" spans="2:4" ht="20.25" customHeight="1">
      <c r="B29" s="344" t="s">
        <v>118</v>
      </c>
      <c r="C29" s="346" t="s">
        <v>130</v>
      </c>
      <c r="D29" s="379"/>
    </row>
    <row r="30" spans="2:4" ht="20.25" customHeight="1" thickBot="1">
      <c r="B30" s="463" t="s">
        <v>119</v>
      </c>
      <c r="C30" s="359" t="s">
        <v>131</v>
      </c>
      <c r="D30" s="379"/>
    </row>
    <row r="31" s="485" customFormat="1" ht="15" customHeight="1" thickTop="1"/>
    <row r="32" s="485" customFormat="1" ht="14.25">
      <c r="B32" s="486"/>
    </row>
    <row r="33" s="485" customFormat="1" ht="12"/>
    <row r="34" s="485" customFormat="1" ht="12"/>
    <row r="35" spans="1:3" ht="14.25">
      <c r="A35" s="372"/>
      <c r="B35" s="373" t="s">
        <v>137</v>
      </c>
      <c r="C35" s="372"/>
    </row>
    <row r="36" spans="1:3" ht="12">
      <c r="A36" s="372"/>
      <c r="B36" s="372" t="s">
        <v>138</v>
      </c>
      <c r="C36" s="372"/>
    </row>
    <row r="37" spans="1:3" ht="12">
      <c r="A37" s="372"/>
      <c r="B37" s="372"/>
      <c r="C37" s="372"/>
    </row>
    <row r="38" spans="1:3" ht="14.25">
      <c r="A38" s="372"/>
      <c r="B38" s="373" t="s">
        <v>139</v>
      </c>
      <c r="C38" s="372"/>
    </row>
    <row r="39" spans="1:3" ht="12">
      <c r="A39" s="372"/>
      <c r="B39" s="372" t="s">
        <v>140</v>
      </c>
      <c r="C39" s="372"/>
    </row>
    <row r="40" spans="1:3" ht="12">
      <c r="A40" s="372"/>
      <c r="B40" s="372"/>
      <c r="C40" s="372"/>
    </row>
    <row r="41" spans="1:3" ht="15">
      <c r="A41" s="372"/>
      <c r="B41" s="374" t="s">
        <v>107</v>
      </c>
      <c r="C41" s="372"/>
    </row>
    <row r="42" spans="1:3" ht="14.25">
      <c r="A42" s="372"/>
      <c r="B42" s="373" t="s">
        <v>141</v>
      </c>
      <c r="C42" s="372"/>
    </row>
    <row r="43" spans="1:3" ht="14.25">
      <c r="A43" s="372"/>
      <c r="B43" s="375" t="s">
        <v>108</v>
      </c>
      <c r="C43" s="372"/>
    </row>
    <row r="44" spans="1:3" ht="12">
      <c r="A44" s="372"/>
      <c r="B44" s="376" t="s">
        <v>109</v>
      </c>
      <c r="C44" s="372"/>
    </row>
    <row r="45" spans="1:3" ht="12">
      <c r="A45" s="372"/>
      <c r="B45" s="372"/>
      <c r="C45" s="372"/>
    </row>
    <row r="46" spans="1:3" ht="12">
      <c r="A46" s="372"/>
      <c r="B46" s="372"/>
      <c r="C46" s="372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7"/>
  <sheetViews>
    <sheetView showGridLines="0" zoomScale="88" zoomScaleNormal="88" zoomScalePageLayoutView="0" workbookViewId="0" topLeftCell="A1">
      <selection activeCell="A42" sqref="A42:Q45"/>
    </sheetView>
  </sheetViews>
  <sheetFormatPr defaultColWidth="9.140625" defaultRowHeight="15"/>
  <cols>
    <col min="1" max="1" width="15.8515625" style="181" customWidth="1"/>
    <col min="2" max="2" width="9.8515625" style="181" customWidth="1"/>
    <col min="3" max="3" width="12.00390625" style="181" customWidth="1"/>
    <col min="4" max="4" width="9.140625" style="181" bestFit="1" customWidth="1"/>
    <col min="5" max="5" width="9.7109375" style="181" bestFit="1" customWidth="1"/>
    <col min="6" max="6" width="9.7109375" style="181" customWidth="1"/>
    <col min="7" max="7" width="11.7109375" style="181" customWidth="1"/>
    <col min="8" max="8" width="9.140625" style="181" bestFit="1" customWidth="1"/>
    <col min="9" max="9" width="9.00390625" style="181" customWidth="1"/>
    <col min="10" max="10" width="10.28125" style="181" customWidth="1"/>
    <col min="11" max="11" width="12.00390625" style="181" customWidth="1"/>
    <col min="12" max="12" width="9.28125" style="181" bestFit="1" customWidth="1"/>
    <col min="13" max="13" width="9.7109375" style="181" bestFit="1" customWidth="1"/>
    <col min="14" max="14" width="9.7109375" style="181" customWidth="1"/>
    <col min="15" max="15" width="11.7109375" style="181" customWidth="1"/>
    <col min="16" max="16" width="9.28125" style="181" bestFit="1" customWidth="1"/>
    <col min="17" max="17" width="10.28125" style="181" customWidth="1"/>
    <col min="18" max="16384" width="9.140625" style="181" customWidth="1"/>
  </cols>
  <sheetData>
    <row r="1" spans="14:17" ht="19.5" thickBot="1">
      <c r="N1" s="614" t="s">
        <v>28</v>
      </c>
      <c r="O1" s="615"/>
      <c r="P1" s="615"/>
      <c r="Q1" s="616"/>
    </row>
    <row r="2" ht="3.75" customHeight="1" thickBot="1"/>
    <row r="3" spans="1:17" ht="24" customHeight="1" thickTop="1">
      <c r="A3" s="605" t="s">
        <v>54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</row>
    <row r="4" spans="1:17" ht="23.25" customHeight="1" thickBot="1">
      <c r="A4" s="611" t="s">
        <v>38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3"/>
    </row>
    <row r="5" spans="1:17" s="199" customFormat="1" ht="20.25" customHeight="1" thickBot="1">
      <c r="A5" s="622" t="s">
        <v>142</v>
      </c>
      <c r="B5" s="617" t="s">
        <v>36</v>
      </c>
      <c r="C5" s="618"/>
      <c r="D5" s="618"/>
      <c r="E5" s="618"/>
      <c r="F5" s="619"/>
      <c r="G5" s="619"/>
      <c r="H5" s="619"/>
      <c r="I5" s="620"/>
      <c r="J5" s="618" t="s">
        <v>35</v>
      </c>
      <c r="K5" s="618"/>
      <c r="L5" s="618"/>
      <c r="M5" s="618"/>
      <c r="N5" s="618"/>
      <c r="O5" s="618"/>
      <c r="P5" s="618"/>
      <c r="Q5" s="621"/>
    </row>
    <row r="6" spans="1:17" s="465" customFormat="1" ht="28.5" customHeight="1" thickBot="1">
      <c r="A6" s="623"/>
      <c r="B6" s="532" t="s">
        <v>147</v>
      </c>
      <c r="C6" s="542"/>
      <c r="D6" s="543"/>
      <c r="E6" s="538" t="s">
        <v>34</v>
      </c>
      <c r="F6" s="532" t="s">
        <v>148</v>
      </c>
      <c r="G6" s="542"/>
      <c r="H6" s="543"/>
      <c r="I6" s="540" t="s">
        <v>33</v>
      </c>
      <c r="J6" s="532" t="s">
        <v>149</v>
      </c>
      <c r="K6" s="542"/>
      <c r="L6" s="543"/>
      <c r="M6" s="538" t="s">
        <v>34</v>
      </c>
      <c r="N6" s="532" t="s">
        <v>150</v>
      </c>
      <c r="O6" s="542"/>
      <c r="P6" s="543"/>
      <c r="Q6" s="538" t="s">
        <v>33</v>
      </c>
    </row>
    <row r="7" spans="1:17" s="198" customFormat="1" ht="22.5" customHeight="1" thickBot="1">
      <c r="A7" s="624"/>
      <c r="B7" s="114" t="s">
        <v>22</v>
      </c>
      <c r="C7" s="111" t="s">
        <v>21</v>
      </c>
      <c r="D7" s="111" t="s">
        <v>17</v>
      </c>
      <c r="E7" s="539"/>
      <c r="F7" s="114" t="s">
        <v>22</v>
      </c>
      <c r="G7" s="112" t="s">
        <v>21</v>
      </c>
      <c r="H7" s="111" t="s">
        <v>17</v>
      </c>
      <c r="I7" s="541"/>
      <c r="J7" s="114" t="s">
        <v>22</v>
      </c>
      <c r="K7" s="111" t="s">
        <v>21</v>
      </c>
      <c r="L7" s="112" t="s">
        <v>17</v>
      </c>
      <c r="M7" s="539"/>
      <c r="N7" s="113" t="s">
        <v>22</v>
      </c>
      <c r="O7" s="112" t="s">
        <v>21</v>
      </c>
      <c r="P7" s="111" t="s">
        <v>17</v>
      </c>
      <c r="Q7" s="539"/>
    </row>
    <row r="8" spans="1:17" s="200" customFormat="1" ht="18" customHeight="1" thickBot="1">
      <c r="A8" s="207" t="s">
        <v>51</v>
      </c>
      <c r="B8" s="206">
        <f>SUM(B9:B45)</f>
        <v>13973.524999999996</v>
      </c>
      <c r="C8" s="202">
        <f>SUM(C9:C45)</f>
        <v>1109.3570000000004</v>
      </c>
      <c r="D8" s="202">
        <f aca="true" t="shared" si="0" ref="D8:D13">C8+B8</f>
        <v>15082.881999999996</v>
      </c>
      <c r="E8" s="203">
        <f aca="true" t="shared" si="1" ref="E8:E13">D8/$D$8</f>
        <v>1</v>
      </c>
      <c r="F8" s="202">
        <f>SUM(F9:F45)</f>
        <v>11596.465999999997</v>
      </c>
      <c r="G8" s="202">
        <f>SUM(G9:G45)</f>
        <v>1472.228999999999</v>
      </c>
      <c r="H8" s="202">
        <f aca="true" t="shared" si="2" ref="H8:H13">G8+F8</f>
        <v>13068.694999999996</v>
      </c>
      <c r="I8" s="205">
        <f aca="true" t="shared" si="3" ref="I8:I13">(D8/H8-1)</f>
        <v>0.1541230398291491</v>
      </c>
      <c r="J8" s="204">
        <f>SUM(J9:J45)</f>
        <v>36987.14200000001</v>
      </c>
      <c r="K8" s="202">
        <f>SUM(K9:K45)</f>
        <v>3054.939599999988</v>
      </c>
      <c r="L8" s="202">
        <f aca="true" t="shared" si="4" ref="L8:L13">K8+J8</f>
        <v>40042.0816</v>
      </c>
      <c r="M8" s="203">
        <f aca="true" t="shared" si="5" ref="M8:M13">(L8/$L$8)</f>
        <v>1</v>
      </c>
      <c r="N8" s="202">
        <f>SUM(N9:N45)</f>
        <v>33216.136</v>
      </c>
      <c r="O8" s="202">
        <f>SUM(O9:O45)</f>
        <v>3326.8679999999795</v>
      </c>
      <c r="P8" s="202">
        <f aca="true" t="shared" si="6" ref="P8:P13">O8+N8</f>
        <v>36543.00399999998</v>
      </c>
      <c r="Q8" s="201">
        <f aca="true" t="shared" si="7" ref="Q8:Q13">(L8/P8-1)</f>
        <v>0.09575232512357279</v>
      </c>
    </row>
    <row r="9" spans="1:17" s="182" customFormat="1" ht="18" customHeight="1" thickTop="1">
      <c r="A9" s="189" t="s">
        <v>214</v>
      </c>
      <c r="B9" s="188">
        <v>2624.7439999999997</v>
      </c>
      <c r="C9" s="184">
        <v>285.434</v>
      </c>
      <c r="D9" s="184">
        <f t="shared" si="0"/>
        <v>2910.178</v>
      </c>
      <c r="E9" s="187">
        <f t="shared" si="1"/>
        <v>0.19294575134911224</v>
      </c>
      <c r="F9" s="185">
        <v>2115.106</v>
      </c>
      <c r="G9" s="184">
        <v>222.969</v>
      </c>
      <c r="H9" s="184">
        <f t="shared" si="2"/>
        <v>2338.0750000000003</v>
      </c>
      <c r="I9" s="186">
        <f t="shared" si="3"/>
        <v>0.2446897554612233</v>
      </c>
      <c r="J9" s="185">
        <v>6422.477</v>
      </c>
      <c r="K9" s="184">
        <v>345.811</v>
      </c>
      <c r="L9" s="184">
        <f t="shared" si="4"/>
        <v>6768.288</v>
      </c>
      <c r="M9" s="186">
        <f t="shared" si="5"/>
        <v>0.16902937433702248</v>
      </c>
      <c r="N9" s="185">
        <v>5798.829999999999</v>
      </c>
      <c r="O9" s="184">
        <v>276.428</v>
      </c>
      <c r="P9" s="184">
        <f t="shared" si="6"/>
        <v>6075.257999999999</v>
      </c>
      <c r="Q9" s="183">
        <f t="shared" si="7"/>
        <v>0.11407416771435885</v>
      </c>
    </row>
    <row r="10" spans="1:17" s="182" customFormat="1" ht="18" customHeight="1">
      <c r="A10" s="189" t="s">
        <v>217</v>
      </c>
      <c r="B10" s="188">
        <v>1736.375</v>
      </c>
      <c r="C10" s="184">
        <v>5.05</v>
      </c>
      <c r="D10" s="184">
        <f t="shared" si="0"/>
        <v>1741.425</v>
      </c>
      <c r="E10" s="187">
        <f t="shared" si="1"/>
        <v>0.11545704594122001</v>
      </c>
      <c r="F10" s="185">
        <v>1496.0979999999997</v>
      </c>
      <c r="G10" s="184">
        <v>8.902000000000001</v>
      </c>
      <c r="H10" s="184">
        <f t="shared" si="2"/>
        <v>1504.9999999999998</v>
      </c>
      <c r="I10" s="186">
        <f t="shared" si="3"/>
        <v>0.1570930232558141</v>
      </c>
      <c r="J10" s="185">
        <v>4781.335000000001</v>
      </c>
      <c r="K10" s="184">
        <v>27.782</v>
      </c>
      <c r="L10" s="184">
        <f t="shared" si="4"/>
        <v>4809.117000000001</v>
      </c>
      <c r="M10" s="186">
        <f t="shared" si="5"/>
        <v>0.1201015733407826</v>
      </c>
      <c r="N10" s="185">
        <v>4359.299</v>
      </c>
      <c r="O10" s="184">
        <v>15.648</v>
      </c>
      <c r="P10" s="184">
        <f t="shared" si="6"/>
        <v>4374.947</v>
      </c>
      <c r="Q10" s="183">
        <f t="shared" si="7"/>
        <v>0.0992400593652909</v>
      </c>
    </row>
    <row r="11" spans="1:17" s="182" customFormat="1" ht="18" customHeight="1">
      <c r="A11" s="189" t="s">
        <v>215</v>
      </c>
      <c r="B11" s="188">
        <v>1637.328</v>
      </c>
      <c r="C11" s="184">
        <v>14.647</v>
      </c>
      <c r="D11" s="184">
        <f t="shared" si="0"/>
        <v>1651.975</v>
      </c>
      <c r="E11" s="187">
        <f t="shared" si="1"/>
        <v>0.10952648174268023</v>
      </c>
      <c r="F11" s="185">
        <v>1472.7150000000001</v>
      </c>
      <c r="G11" s="184">
        <v>7.249999999999999</v>
      </c>
      <c r="H11" s="184">
        <f t="shared" si="2"/>
        <v>1479.9650000000001</v>
      </c>
      <c r="I11" s="186">
        <f t="shared" si="3"/>
        <v>0.11622572155422572</v>
      </c>
      <c r="J11" s="185">
        <v>4489.089000000001</v>
      </c>
      <c r="K11" s="184">
        <v>27.503</v>
      </c>
      <c r="L11" s="184">
        <f t="shared" si="4"/>
        <v>4516.592000000001</v>
      </c>
      <c r="M11" s="186">
        <f t="shared" si="5"/>
        <v>0.11279613395523376</v>
      </c>
      <c r="N11" s="185">
        <v>3962.496</v>
      </c>
      <c r="O11" s="184">
        <v>9.649999999999999</v>
      </c>
      <c r="P11" s="184">
        <f t="shared" si="6"/>
        <v>3972.146</v>
      </c>
      <c r="Q11" s="183">
        <f t="shared" si="7"/>
        <v>0.13706595880413275</v>
      </c>
    </row>
    <row r="12" spans="1:17" s="182" customFormat="1" ht="18" customHeight="1">
      <c r="A12" s="189" t="s">
        <v>241</v>
      </c>
      <c r="B12" s="188">
        <v>1327.026</v>
      </c>
      <c r="C12" s="184">
        <v>20.342</v>
      </c>
      <c r="D12" s="184">
        <f t="shared" si="0"/>
        <v>1347.3680000000002</v>
      </c>
      <c r="E12" s="187">
        <f t="shared" si="1"/>
        <v>0.08933093821194123</v>
      </c>
      <c r="F12" s="185">
        <v>1127.3449999999998</v>
      </c>
      <c r="G12" s="184"/>
      <c r="H12" s="184">
        <f t="shared" si="2"/>
        <v>1127.3449999999998</v>
      </c>
      <c r="I12" s="186">
        <f t="shared" si="3"/>
        <v>0.19516918068559352</v>
      </c>
      <c r="J12" s="185">
        <v>3961.3460000000005</v>
      </c>
      <c r="K12" s="184">
        <v>67.117</v>
      </c>
      <c r="L12" s="184">
        <f t="shared" si="4"/>
        <v>4028.4630000000006</v>
      </c>
      <c r="M12" s="186">
        <f t="shared" si="5"/>
        <v>0.10060573374387212</v>
      </c>
      <c r="N12" s="185">
        <v>3452.7199999999993</v>
      </c>
      <c r="O12" s="184">
        <v>0.61</v>
      </c>
      <c r="P12" s="184">
        <f t="shared" si="6"/>
        <v>3453.3299999999995</v>
      </c>
      <c r="Q12" s="183">
        <f t="shared" si="7"/>
        <v>0.16654446577651183</v>
      </c>
    </row>
    <row r="13" spans="1:17" s="182" customFormat="1" ht="18" customHeight="1">
      <c r="A13" s="189" t="s">
        <v>221</v>
      </c>
      <c r="B13" s="188">
        <v>959.25</v>
      </c>
      <c r="C13" s="184">
        <v>128.732</v>
      </c>
      <c r="D13" s="184">
        <f t="shared" si="0"/>
        <v>1087.982</v>
      </c>
      <c r="E13" s="187">
        <f t="shared" si="1"/>
        <v>0.0721335617423779</v>
      </c>
      <c r="F13" s="185">
        <v>859.8919999999999</v>
      </c>
      <c r="G13" s="184">
        <v>107.887</v>
      </c>
      <c r="H13" s="184">
        <f t="shared" si="2"/>
        <v>967.779</v>
      </c>
      <c r="I13" s="186">
        <f t="shared" si="3"/>
        <v>0.12420500961479841</v>
      </c>
      <c r="J13" s="185">
        <v>2585.244</v>
      </c>
      <c r="K13" s="184">
        <v>315.64400000000006</v>
      </c>
      <c r="L13" s="184">
        <f t="shared" si="4"/>
        <v>2900.8880000000004</v>
      </c>
      <c r="M13" s="186">
        <f t="shared" si="5"/>
        <v>0.07244598392706939</v>
      </c>
      <c r="N13" s="185">
        <v>2259.218</v>
      </c>
      <c r="O13" s="184">
        <v>341.507</v>
      </c>
      <c r="P13" s="184">
        <f t="shared" si="6"/>
        <v>2600.725</v>
      </c>
      <c r="Q13" s="183">
        <f t="shared" si="7"/>
        <v>0.1154151246287094</v>
      </c>
    </row>
    <row r="14" spans="1:17" s="182" customFormat="1" ht="18" customHeight="1">
      <c r="A14" s="189" t="s">
        <v>216</v>
      </c>
      <c r="B14" s="188">
        <v>924.6940000000001</v>
      </c>
      <c r="C14" s="184">
        <v>2.742</v>
      </c>
      <c r="D14" s="184">
        <f aca="true" t="shared" si="8" ref="D14:D29">C14+B14</f>
        <v>927.436</v>
      </c>
      <c r="E14" s="187">
        <f aca="true" t="shared" si="9" ref="E14:E29">D14/$D$8</f>
        <v>0.06148930953646659</v>
      </c>
      <c r="F14" s="185">
        <v>604.033</v>
      </c>
      <c r="G14" s="184">
        <v>1.54</v>
      </c>
      <c r="H14" s="184">
        <f aca="true" t="shared" si="10" ref="H14:H29">G14+F14</f>
        <v>605.573</v>
      </c>
      <c r="I14" s="186">
        <f aca="true" t="shared" si="11" ref="I14:I29">(D14/H14-1)</f>
        <v>0.531501569587812</v>
      </c>
      <c r="J14" s="185">
        <v>2173.901</v>
      </c>
      <c r="K14" s="184">
        <v>7.279999999999999</v>
      </c>
      <c r="L14" s="184">
        <f aca="true" t="shared" si="12" ref="L14:L29">K14+J14</f>
        <v>2181.181</v>
      </c>
      <c r="M14" s="186">
        <f aca="true" t="shared" si="13" ref="M14:M29">(L14/$L$8)</f>
        <v>0.05447221804772508</v>
      </c>
      <c r="N14" s="185">
        <v>1940.0880000000002</v>
      </c>
      <c r="O14" s="184">
        <v>4.639</v>
      </c>
      <c r="P14" s="184">
        <f aca="true" t="shared" si="14" ref="P14:P29">O14+N14</f>
        <v>1944.727</v>
      </c>
      <c r="Q14" s="183">
        <f aca="true" t="shared" si="15" ref="Q14:Q29">(L14/P14-1)</f>
        <v>0.12158724592192116</v>
      </c>
    </row>
    <row r="15" spans="1:17" s="182" customFormat="1" ht="18" customHeight="1">
      <c r="A15" s="189" t="s">
        <v>222</v>
      </c>
      <c r="B15" s="188">
        <v>450.755</v>
      </c>
      <c r="C15" s="184">
        <v>0</v>
      </c>
      <c r="D15" s="184">
        <f t="shared" si="8"/>
        <v>450.755</v>
      </c>
      <c r="E15" s="187">
        <f t="shared" si="9"/>
        <v>0.029885203636811592</v>
      </c>
      <c r="F15" s="185">
        <v>283.858</v>
      </c>
      <c r="G15" s="184">
        <v>0.22999999999999998</v>
      </c>
      <c r="H15" s="184">
        <f t="shared" si="10"/>
        <v>284.088</v>
      </c>
      <c r="I15" s="186">
        <f t="shared" si="11"/>
        <v>0.5866738475401987</v>
      </c>
      <c r="J15" s="185">
        <v>1091.778</v>
      </c>
      <c r="K15" s="184">
        <v>9.639000000000001</v>
      </c>
      <c r="L15" s="184">
        <f t="shared" si="12"/>
        <v>1101.417</v>
      </c>
      <c r="M15" s="186">
        <f t="shared" si="13"/>
        <v>0.02750648707533726</v>
      </c>
      <c r="N15" s="185">
        <v>798.7149999999999</v>
      </c>
      <c r="O15" s="184">
        <v>3.1519999999999997</v>
      </c>
      <c r="P15" s="184">
        <f t="shared" si="14"/>
        <v>801.867</v>
      </c>
      <c r="Q15" s="183">
        <f t="shared" si="15"/>
        <v>0.3735656910684688</v>
      </c>
    </row>
    <row r="16" spans="1:17" s="182" customFormat="1" ht="18" customHeight="1">
      <c r="A16" s="189" t="s">
        <v>218</v>
      </c>
      <c r="B16" s="188">
        <v>391.58299999999997</v>
      </c>
      <c r="C16" s="184">
        <v>1.9180000000000001</v>
      </c>
      <c r="D16" s="184">
        <f>C16+B16</f>
        <v>393.501</v>
      </c>
      <c r="E16" s="187">
        <f>D16/$D$8</f>
        <v>0.026089244747787597</v>
      </c>
      <c r="F16" s="185">
        <v>297.152</v>
      </c>
      <c r="G16" s="184">
        <v>9.124</v>
      </c>
      <c r="H16" s="184">
        <f>G16+F16</f>
        <v>306.276</v>
      </c>
      <c r="I16" s="186">
        <f>(D16/H16-1)</f>
        <v>0.28479214825843346</v>
      </c>
      <c r="J16" s="185">
        <v>901.9459999999999</v>
      </c>
      <c r="K16" s="184">
        <v>12.726</v>
      </c>
      <c r="L16" s="184">
        <f>K16+J16</f>
        <v>914.6719999999999</v>
      </c>
      <c r="M16" s="186">
        <f>(L16/$L$8)</f>
        <v>0.022842768493833748</v>
      </c>
      <c r="N16" s="185">
        <v>753.0569999999999</v>
      </c>
      <c r="O16" s="184">
        <v>14.497</v>
      </c>
      <c r="P16" s="184">
        <f>O16+N16</f>
        <v>767.5539999999999</v>
      </c>
      <c r="Q16" s="183">
        <f>(L16/P16-1)</f>
        <v>0.1916712048924245</v>
      </c>
    </row>
    <row r="17" spans="1:17" s="182" customFormat="1" ht="18" customHeight="1">
      <c r="A17" s="189" t="s">
        <v>220</v>
      </c>
      <c r="B17" s="188">
        <v>333.74399999999997</v>
      </c>
      <c r="C17" s="184">
        <v>1.47</v>
      </c>
      <c r="D17" s="184">
        <f>C17+B17</f>
        <v>335.214</v>
      </c>
      <c r="E17" s="187">
        <f>D17/$D$8</f>
        <v>0.022224797621568617</v>
      </c>
      <c r="F17" s="185">
        <v>309.277</v>
      </c>
      <c r="G17" s="184">
        <v>0.2</v>
      </c>
      <c r="H17" s="184">
        <f>G17+F17</f>
        <v>309.477</v>
      </c>
      <c r="I17" s="186">
        <f>(D17/H17-1)</f>
        <v>0.08316288447929909</v>
      </c>
      <c r="J17" s="185">
        <v>829.776</v>
      </c>
      <c r="K17" s="184">
        <v>2.9699999999999998</v>
      </c>
      <c r="L17" s="184">
        <f>K17+J17</f>
        <v>832.746</v>
      </c>
      <c r="M17" s="186">
        <f>(L17/$L$8)</f>
        <v>0.020796770965073905</v>
      </c>
      <c r="N17" s="185">
        <v>896.3059999999999</v>
      </c>
      <c r="O17" s="184">
        <v>2.4250000000000003</v>
      </c>
      <c r="P17" s="184">
        <f>O17+N17</f>
        <v>898.7309999999999</v>
      </c>
      <c r="Q17" s="183">
        <f>(L17/P17-1)</f>
        <v>-0.07342018913334458</v>
      </c>
    </row>
    <row r="18" spans="1:17" s="182" customFormat="1" ht="18" customHeight="1">
      <c r="A18" s="189" t="s">
        <v>219</v>
      </c>
      <c r="B18" s="188">
        <v>321.334</v>
      </c>
      <c r="C18" s="184">
        <v>1.3</v>
      </c>
      <c r="D18" s="184">
        <f>C18+B18</f>
        <v>322.634</v>
      </c>
      <c r="E18" s="187">
        <f>D18/$D$8</f>
        <v>0.021390739515166936</v>
      </c>
      <c r="F18" s="185">
        <v>194.967</v>
      </c>
      <c r="G18" s="184"/>
      <c r="H18" s="184">
        <f>G18+F18</f>
        <v>194.967</v>
      </c>
      <c r="I18" s="186">
        <f>(D18/H18-1)</f>
        <v>0.6548133786743398</v>
      </c>
      <c r="J18" s="185">
        <v>803.2019999999999</v>
      </c>
      <c r="K18" s="184">
        <v>1.34</v>
      </c>
      <c r="L18" s="184">
        <f>K18+J18</f>
        <v>804.5419999999999</v>
      </c>
      <c r="M18" s="186">
        <f>(L18/$L$8)</f>
        <v>0.020092411978901714</v>
      </c>
      <c r="N18" s="185">
        <v>560.6030000000001</v>
      </c>
      <c r="O18" s="184">
        <v>2.3</v>
      </c>
      <c r="P18" s="184">
        <f>O18+N18</f>
        <v>562.903</v>
      </c>
      <c r="Q18" s="183">
        <f>(L18/P18-1)</f>
        <v>0.4292728942641981</v>
      </c>
    </row>
    <row r="19" spans="1:17" s="182" customFormat="1" ht="18" customHeight="1">
      <c r="A19" s="189" t="s">
        <v>225</v>
      </c>
      <c r="B19" s="188">
        <v>295.264</v>
      </c>
      <c r="C19" s="184">
        <v>0</v>
      </c>
      <c r="D19" s="184">
        <f>C19+B19</f>
        <v>295.264</v>
      </c>
      <c r="E19" s="187">
        <f>D19/$D$8</f>
        <v>0.019576099580968682</v>
      </c>
      <c r="F19" s="185">
        <v>127.621</v>
      </c>
      <c r="G19" s="184">
        <v>0.034999999999999996</v>
      </c>
      <c r="H19" s="184">
        <f>G19+F19</f>
        <v>127.65599999999999</v>
      </c>
      <c r="I19" s="186">
        <f>(D19/H19-1)</f>
        <v>1.3129660963840322</v>
      </c>
      <c r="J19" s="185">
        <v>708.7860000000001</v>
      </c>
      <c r="K19" s="184">
        <v>0.1</v>
      </c>
      <c r="L19" s="184">
        <f>K19+J19</f>
        <v>708.8860000000001</v>
      </c>
      <c r="M19" s="186">
        <f>(L19/$L$8)</f>
        <v>0.017703525183366094</v>
      </c>
      <c r="N19" s="185">
        <v>458.00299999999993</v>
      </c>
      <c r="O19" s="184">
        <v>0.034999999999999996</v>
      </c>
      <c r="P19" s="184">
        <f>O19+N19</f>
        <v>458.03799999999995</v>
      </c>
      <c r="Q19" s="183">
        <f>(L19/P19-1)</f>
        <v>0.5476576179268973</v>
      </c>
    </row>
    <row r="20" spans="1:17" s="182" customFormat="1" ht="18" customHeight="1">
      <c r="A20" s="189" t="s">
        <v>226</v>
      </c>
      <c r="B20" s="188">
        <v>262.864</v>
      </c>
      <c r="C20" s="184">
        <v>0</v>
      </c>
      <c r="D20" s="184">
        <f t="shared" si="8"/>
        <v>262.864</v>
      </c>
      <c r="E20" s="187">
        <f t="shared" si="9"/>
        <v>0.0174279690048626</v>
      </c>
      <c r="F20" s="185">
        <v>140.797</v>
      </c>
      <c r="G20" s="184">
        <v>0.2</v>
      </c>
      <c r="H20" s="184">
        <f t="shared" si="10"/>
        <v>140.99699999999999</v>
      </c>
      <c r="I20" s="186">
        <f t="shared" si="11"/>
        <v>0.8643233543976112</v>
      </c>
      <c r="J20" s="185">
        <v>543.864</v>
      </c>
      <c r="K20" s="184">
        <v>0.03</v>
      </c>
      <c r="L20" s="184">
        <f t="shared" si="12"/>
        <v>543.894</v>
      </c>
      <c r="M20" s="186">
        <f t="shared" si="13"/>
        <v>0.013583060077476092</v>
      </c>
      <c r="N20" s="185">
        <v>408.792</v>
      </c>
      <c r="O20" s="184">
        <v>0.2</v>
      </c>
      <c r="P20" s="184">
        <f t="shared" si="14"/>
        <v>408.99199999999996</v>
      </c>
      <c r="Q20" s="183">
        <f t="shared" si="15"/>
        <v>0.3298401924732026</v>
      </c>
    </row>
    <row r="21" spans="1:17" s="182" customFormat="1" ht="18" customHeight="1">
      <c r="A21" s="189" t="s">
        <v>237</v>
      </c>
      <c r="B21" s="188">
        <v>199.343</v>
      </c>
      <c r="C21" s="184">
        <v>0</v>
      </c>
      <c r="D21" s="184">
        <f t="shared" si="8"/>
        <v>199.343</v>
      </c>
      <c r="E21" s="187">
        <f t="shared" si="9"/>
        <v>0.013216505970145497</v>
      </c>
      <c r="F21" s="185">
        <v>129.149</v>
      </c>
      <c r="G21" s="184"/>
      <c r="H21" s="184">
        <f t="shared" si="10"/>
        <v>129.149</v>
      </c>
      <c r="I21" s="186">
        <f t="shared" si="11"/>
        <v>0.5435117577371873</v>
      </c>
      <c r="J21" s="185">
        <v>472.61299999999994</v>
      </c>
      <c r="K21" s="184">
        <v>6.365</v>
      </c>
      <c r="L21" s="184">
        <f t="shared" si="12"/>
        <v>478.97799999999995</v>
      </c>
      <c r="M21" s="186">
        <f t="shared" si="13"/>
        <v>0.01196186563887328</v>
      </c>
      <c r="N21" s="185">
        <v>347.223</v>
      </c>
      <c r="O21" s="184">
        <v>0.1</v>
      </c>
      <c r="P21" s="184">
        <f t="shared" si="14"/>
        <v>347.32300000000004</v>
      </c>
      <c r="Q21" s="183">
        <f t="shared" si="15"/>
        <v>0.379056382675492</v>
      </c>
    </row>
    <row r="22" spans="1:17" s="182" customFormat="1" ht="18" customHeight="1">
      <c r="A22" s="189" t="s">
        <v>223</v>
      </c>
      <c r="B22" s="188">
        <v>159.15800000000002</v>
      </c>
      <c r="C22" s="184">
        <v>0</v>
      </c>
      <c r="D22" s="184">
        <f t="shared" si="8"/>
        <v>159.15800000000002</v>
      </c>
      <c r="E22" s="187">
        <f t="shared" si="9"/>
        <v>0.010552227352836153</v>
      </c>
      <c r="F22" s="185">
        <v>135.037</v>
      </c>
      <c r="G22" s="184">
        <v>0.1</v>
      </c>
      <c r="H22" s="184">
        <f t="shared" si="10"/>
        <v>135.137</v>
      </c>
      <c r="I22" s="186">
        <f t="shared" si="11"/>
        <v>0.1777529470093313</v>
      </c>
      <c r="J22" s="185">
        <v>406.91400000000004</v>
      </c>
      <c r="K22" s="184">
        <v>4.211</v>
      </c>
      <c r="L22" s="184">
        <f t="shared" si="12"/>
        <v>411.12500000000006</v>
      </c>
      <c r="M22" s="186">
        <f t="shared" si="13"/>
        <v>0.010267323365126953</v>
      </c>
      <c r="N22" s="185">
        <v>398.76800000000003</v>
      </c>
      <c r="O22" s="184">
        <v>6.8999999999999995</v>
      </c>
      <c r="P22" s="184">
        <f t="shared" si="14"/>
        <v>405.668</v>
      </c>
      <c r="Q22" s="183">
        <f t="shared" si="15"/>
        <v>0.013451886764546561</v>
      </c>
    </row>
    <row r="23" spans="1:17" s="182" customFormat="1" ht="18" customHeight="1">
      <c r="A23" s="189" t="s">
        <v>245</v>
      </c>
      <c r="B23" s="188">
        <v>134.532</v>
      </c>
      <c r="C23" s="184">
        <v>1.709</v>
      </c>
      <c r="D23" s="184">
        <f t="shared" si="8"/>
        <v>136.241</v>
      </c>
      <c r="E23" s="187">
        <f t="shared" si="9"/>
        <v>0.00903282277219964</v>
      </c>
      <c r="F23" s="185">
        <v>150.984</v>
      </c>
      <c r="G23" s="184">
        <v>1.5599999999999998</v>
      </c>
      <c r="H23" s="184">
        <f t="shared" si="10"/>
        <v>152.544</v>
      </c>
      <c r="I23" s="186">
        <f t="shared" si="11"/>
        <v>-0.10687408223201167</v>
      </c>
      <c r="J23" s="185">
        <v>358.61799999999994</v>
      </c>
      <c r="K23" s="184">
        <v>7.983999999999999</v>
      </c>
      <c r="L23" s="184">
        <f t="shared" si="12"/>
        <v>366.6019999999999</v>
      </c>
      <c r="M23" s="186">
        <f t="shared" si="13"/>
        <v>0.009155418133906404</v>
      </c>
      <c r="N23" s="185">
        <v>298.258</v>
      </c>
      <c r="O23" s="184">
        <v>2.9930000000000003</v>
      </c>
      <c r="P23" s="184">
        <f t="shared" si="14"/>
        <v>301.251</v>
      </c>
      <c r="Q23" s="183">
        <f t="shared" si="15"/>
        <v>0.21693205997656428</v>
      </c>
    </row>
    <row r="24" spans="1:17" s="182" customFormat="1" ht="18" customHeight="1">
      <c r="A24" s="189" t="s">
        <v>236</v>
      </c>
      <c r="B24" s="188">
        <v>88.864</v>
      </c>
      <c r="C24" s="184">
        <v>26.367</v>
      </c>
      <c r="D24" s="184">
        <f t="shared" si="8"/>
        <v>115.23100000000001</v>
      </c>
      <c r="E24" s="187">
        <f t="shared" si="9"/>
        <v>0.007639852914051839</v>
      </c>
      <c r="F24" s="185">
        <v>113.80199999999999</v>
      </c>
      <c r="G24" s="184">
        <v>27.566</v>
      </c>
      <c r="H24" s="184">
        <f t="shared" si="10"/>
        <v>141.368</v>
      </c>
      <c r="I24" s="186">
        <f t="shared" si="11"/>
        <v>-0.1848862543149793</v>
      </c>
      <c r="J24" s="185">
        <v>283.34499999999997</v>
      </c>
      <c r="K24" s="184">
        <v>90.158</v>
      </c>
      <c r="L24" s="184">
        <f t="shared" si="12"/>
        <v>373.503</v>
      </c>
      <c r="M24" s="186">
        <f t="shared" si="13"/>
        <v>0.009327761821453359</v>
      </c>
      <c r="N24" s="185">
        <v>245.06400000000002</v>
      </c>
      <c r="O24" s="184">
        <v>43.643</v>
      </c>
      <c r="P24" s="184">
        <f t="shared" si="14"/>
        <v>288.707</v>
      </c>
      <c r="Q24" s="183">
        <f t="shared" si="15"/>
        <v>0.2937095394292484</v>
      </c>
    </row>
    <row r="25" spans="1:17" s="182" customFormat="1" ht="18" customHeight="1">
      <c r="A25" s="189" t="s">
        <v>227</v>
      </c>
      <c r="B25" s="188">
        <v>94.957</v>
      </c>
      <c r="C25" s="184">
        <v>5.763</v>
      </c>
      <c r="D25" s="184">
        <f t="shared" si="8"/>
        <v>100.72</v>
      </c>
      <c r="E25" s="187">
        <f t="shared" si="9"/>
        <v>0.006677768877327292</v>
      </c>
      <c r="F25" s="185">
        <v>50.535</v>
      </c>
      <c r="G25" s="184">
        <v>78.56099999999999</v>
      </c>
      <c r="H25" s="184">
        <f t="shared" si="10"/>
        <v>129.096</v>
      </c>
      <c r="I25" s="186">
        <f t="shared" si="11"/>
        <v>-0.2198054161244346</v>
      </c>
      <c r="J25" s="185">
        <v>360.727</v>
      </c>
      <c r="K25" s="184">
        <v>16.159999999999997</v>
      </c>
      <c r="L25" s="184">
        <f t="shared" si="12"/>
        <v>376.88699999999994</v>
      </c>
      <c r="M25" s="186">
        <f t="shared" si="13"/>
        <v>0.009412272912405232</v>
      </c>
      <c r="N25" s="185">
        <v>282.313</v>
      </c>
      <c r="O25" s="184">
        <v>100.233</v>
      </c>
      <c r="P25" s="184">
        <f t="shared" si="14"/>
        <v>382.546</v>
      </c>
      <c r="Q25" s="183">
        <f t="shared" si="15"/>
        <v>-0.014792992215315381</v>
      </c>
    </row>
    <row r="26" spans="1:17" s="182" customFormat="1" ht="18" customHeight="1">
      <c r="A26" s="189" t="s">
        <v>230</v>
      </c>
      <c r="B26" s="188">
        <v>98.65799999999999</v>
      </c>
      <c r="C26" s="184">
        <v>0.587</v>
      </c>
      <c r="D26" s="184">
        <f t="shared" si="8"/>
        <v>99.24499999999999</v>
      </c>
      <c r="E26" s="187">
        <f t="shared" si="9"/>
        <v>0.0065799758958533265</v>
      </c>
      <c r="F26" s="185">
        <v>87.852</v>
      </c>
      <c r="G26" s="184">
        <v>6.66</v>
      </c>
      <c r="H26" s="184">
        <f t="shared" si="10"/>
        <v>94.512</v>
      </c>
      <c r="I26" s="186">
        <f t="shared" si="11"/>
        <v>0.05007829693583865</v>
      </c>
      <c r="J26" s="185">
        <v>277.20099999999996</v>
      </c>
      <c r="K26" s="184">
        <v>0.687</v>
      </c>
      <c r="L26" s="184">
        <f t="shared" si="12"/>
        <v>277.888</v>
      </c>
      <c r="M26" s="186">
        <f t="shared" si="13"/>
        <v>0.006939898948709999</v>
      </c>
      <c r="N26" s="185">
        <v>242.359</v>
      </c>
      <c r="O26" s="184">
        <v>6.66</v>
      </c>
      <c r="P26" s="184">
        <f t="shared" si="14"/>
        <v>249.019</v>
      </c>
      <c r="Q26" s="183">
        <f t="shared" si="15"/>
        <v>0.11593091290222812</v>
      </c>
    </row>
    <row r="27" spans="1:17" s="182" customFormat="1" ht="18" customHeight="1">
      <c r="A27" s="189" t="s">
        <v>231</v>
      </c>
      <c r="B27" s="188">
        <v>80.472</v>
      </c>
      <c r="C27" s="184">
        <v>14.581000000000001</v>
      </c>
      <c r="D27" s="184">
        <f t="shared" si="8"/>
        <v>95.053</v>
      </c>
      <c r="E27" s="187">
        <f t="shared" si="9"/>
        <v>0.0063020449274879976</v>
      </c>
      <c r="F27" s="185">
        <v>15.254</v>
      </c>
      <c r="G27" s="184">
        <v>14.513</v>
      </c>
      <c r="H27" s="184">
        <f t="shared" si="10"/>
        <v>29.767</v>
      </c>
      <c r="I27" s="186">
        <f t="shared" si="11"/>
        <v>2.193234118318944</v>
      </c>
      <c r="J27" s="185">
        <v>191.244</v>
      </c>
      <c r="K27" s="184">
        <v>63.675999999999995</v>
      </c>
      <c r="L27" s="184">
        <f t="shared" si="12"/>
        <v>254.92</v>
      </c>
      <c r="M27" s="186">
        <f t="shared" si="13"/>
        <v>0.006366302395228124</v>
      </c>
      <c r="N27" s="185">
        <v>78.32300000000001</v>
      </c>
      <c r="O27" s="184">
        <v>76.10300000000001</v>
      </c>
      <c r="P27" s="184">
        <f t="shared" si="14"/>
        <v>154.42600000000002</v>
      </c>
      <c r="Q27" s="183">
        <f t="shared" si="15"/>
        <v>0.6507582919974613</v>
      </c>
    </row>
    <row r="28" spans="1:17" s="182" customFormat="1" ht="18" customHeight="1">
      <c r="A28" s="189" t="s">
        <v>238</v>
      </c>
      <c r="B28" s="188">
        <v>94.66900000000001</v>
      </c>
      <c r="C28" s="184">
        <v>0</v>
      </c>
      <c r="D28" s="184">
        <f t="shared" si="8"/>
        <v>94.66900000000001</v>
      </c>
      <c r="E28" s="187">
        <f t="shared" si="9"/>
        <v>0.006276585602141556</v>
      </c>
      <c r="F28" s="185">
        <v>75.458</v>
      </c>
      <c r="G28" s="184">
        <v>0.003</v>
      </c>
      <c r="H28" s="184">
        <f t="shared" si="10"/>
        <v>75.461</v>
      </c>
      <c r="I28" s="186">
        <f t="shared" si="11"/>
        <v>0.2545420813400301</v>
      </c>
      <c r="J28" s="185">
        <v>308.9839999999999</v>
      </c>
      <c r="K28" s="184"/>
      <c r="L28" s="184">
        <f t="shared" si="12"/>
        <v>308.9839999999999</v>
      </c>
      <c r="M28" s="186">
        <f t="shared" si="13"/>
        <v>0.007716481952326873</v>
      </c>
      <c r="N28" s="185">
        <v>232.32599999999996</v>
      </c>
      <c r="O28" s="184">
        <v>0.003</v>
      </c>
      <c r="P28" s="184">
        <f t="shared" si="14"/>
        <v>232.32899999999995</v>
      </c>
      <c r="Q28" s="183">
        <f t="shared" si="15"/>
        <v>0.32994159145005564</v>
      </c>
    </row>
    <row r="29" spans="1:17" s="182" customFormat="1" ht="18" customHeight="1">
      <c r="A29" s="189" t="s">
        <v>224</v>
      </c>
      <c r="B29" s="188">
        <v>77.155</v>
      </c>
      <c r="C29" s="184">
        <v>0.008</v>
      </c>
      <c r="D29" s="184">
        <f t="shared" si="8"/>
        <v>77.163</v>
      </c>
      <c r="E29" s="187">
        <f t="shared" si="9"/>
        <v>0.005115932087780042</v>
      </c>
      <c r="F29" s="185">
        <v>60.068999999999996</v>
      </c>
      <c r="G29" s="184"/>
      <c r="H29" s="184">
        <f t="shared" si="10"/>
        <v>60.068999999999996</v>
      </c>
      <c r="I29" s="186">
        <f t="shared" si="11"/>
        <v>0.28457274134745036</v>
      </c>
      <c r="J29" s="185">
        <v>172.29899999999998</v>
      </c>
      <c r="K29" s="184">
        <v>0.008</v>
      </c>
      <c r="L29" s="184">
        <f t="shared" si="12"/>
        <v>172.307</v>
      </c>
      <c r="M29" s="186">
        <f t="shared" si="13"/>
        <v>0.004303147916266172</v>
      </c>
      <c r="N29" s="185">
        <v>179.874</v>
      </c>
      <c r="O29" s="184">
        <v>0.8899999999999999</v>
      </c>
      <c r="P29" s="184">
        <f t="shared" si="14"/>
        <v>180.76399999999998</v>
      </c>
      <c r="Q29" s="183">
        <f t="shared" si="15"/>
        <v>-0.04678475802704074</v>
      </c>
    </row>
    <row r="30" spans="1:17" s="182" customFormat="1" ht="18" customHeight="1">
      <c r="A30" s="189" t="s">
        <v>246</v>
      </c>
      <c r="B30" s="188">
        <v>53.775999999999996</v>
      </c>
      <c r="C30" s="184">
        <v>0</v>
      </c>
      <c r="D30" s="184">
        <f aca="true" t="shared" si="16" ref="D30:D38">C30+B30</f>
        <v>53.775999999999996</v>
      </c>
      <c r="E30" s="187">
        <f aca="true" t="shared" si="17" ref="E30:E38">D30/$D$8</f>
        <v>0.0035653663537247066</v>
      </c>
      <c r="F30" s="185">
        <v>43.477999999999994</v>
      </c>
      <c r="G30" s="184">
        <v>0.8</v>
      </c>
      <c r="H30" s="184">
        <f aca="true" t="shared" si="18" ref="H30:H38">G30+F30</f>
        <v>44.27799999999999</v>
      </c>
      <c r="I30" s="186">
        <f aca="true" t="shared" si="19" ref="I30:I38">(D30/H30-1)</f>
        <v>0.2145083337097431</v>
      </c>
      <c r="J30" s="185">
        <v>153.897</v>
      </c>
      <c r="K30" s="184">
        <v>5.2540000000000004</v>
      </c>
      <c r="L30" s="184">
        <f aca="true" t="shared" si="20" ref="L30:L38">K30+J30</f>
        <v>159.15099999999998</v>
      </c>
      <c r="M30" s="186">
        <f aca="true" t="shared" si="21" ref="M30:M38">(L30/$L$8)</f>
        <v>0.003974593568582109</v>
      </c>
      <c r="N30" s="185">
        <v>128.114</v>
      </c>
      <c r="O30" s="184">
        <v>6.813</v>
      </c>
      <c r="P30" s="184">
        <f aca="true" t="shared" si="22" ref="P30:P38">O30+N30</f>
        <v>134.927</v>
      </c>
      <c r="Q30" s="183">
        <f aca="true" t="shared" si="23" ref="Q30:Q38">(L30/P30-1)</f>
        <v>0.1795341184492354</v>
      </c>
    </row>
    <row r="31" spans="1:17" s="182" customFormat="1" ht="18" customHeight="1">
      <c r="A31" s="189" t="s">
        <v>229</v>
      </c>
      <c r="B31" s="188">
        <v>48.455</v>
      </c>
      <c r="C31" s="184">
        <v>0</v>
      </c>
      <c r="D31" s="184">
        <f t="shared" si="16"/>
        <v>48.455</v>
      </c>
      <c r="E31" s="187">
        <f t="shared" si="17"/>
        <v>0.0032125823168277796</v>
      </c>
      <c r="F31" s="185">
        <v>33.653</v>
      </c>
      <c r="G31" s="184"/>
      <c r="H31" s="184">
        <f t="shared" si="18"/>
        <v>33.653</v>
      </c>
      <c r="I31" s="186">
        <f t="shared" si="19"/>
        <v>0.4398419160253173</v>
      </c>
      <c r="J31" s="185">
        <v>116.54899999999999</v>
      </c>
      <c r="K31" s="184">
        <v>6</v>
      </c>
      <c r="L31" s="184">
        <f t="shared" si="20"/>
        <v>122.54899999999999</v>
      </c>
      <c r="M31" s="186">
        <f t="shared" si="21"/>
        <v>0.003060505226081953</v>
      </c>
      <c r="N31" s="185">
        <v>93.82900000000001</v>
      </c>
      <c r="O31" s="184">
        <v>12.55</v>
      </c>
      <c r="P31" s="184">
        <f t="shared" si="22"/>
        <v>106.379</v>
      </c>
      <c r="Q31" s="183">
        <f t="shared" si="23"/>
        <v>0.15200368493781657</v>
      </c>
    </row>
    <row r="32" spans="1:17" s="182" customFormat="1" ht="18" customHeight="1">
      <c r="A32" s="189" t="s">
        <v>228</v>
      </c>
      <c r="B32" s="188">
        <v>44.637</v>
      </c>
      <c r="C32" s="184">
        <v>0</v>
      </c>
      <c r="D32" s="184">
        <f t="shared" si="16"/>
        <v>44.637</v>
      </c>
      <c r="E32" s="187">
        <f t="shared" si="17"/>
        <v>0.002959447670544662</v>
      </c>
      <c r="F32" s="185">
        <v>26.587</v>
      </c>
      <c r="G32" s="184"/>
      <c r="H32" s="184">
        <f t="shared" si="18"/>
        <v>26.587</v>
      </c>
      <c r="I32" s="186">
        <f t="shared" si="19"/>
        <v>0.6789032233798473</v>
      </c>
      <c r="J32" s="185">
        <v>86.725</v>
      </c>
      <c r="K32" s="184"/>
      <c r="L32" s="184">
        <f t="shared" si="20"/>
        <v>86.725</v>
      </c>
      <c r="M32" s="186">
        <f t="shared" si="21"/>
        <v>0.0021658464429082027</v>
      </c>
      <c r="N32" s="185">
        <v>75.042</v>
      </c>
      <c r="O32" s="184">
        <v>0.7</v>
      </c>
      <c r="P32" s="184">
        <f t="shared" si="22"/>
        <v>75.742</v>
      </c>
      <c r="Q32" s="183">
        <f t="shared" si="23"/>
        <v>0.1450054131129359</v>
      </c>
    </row>
    <row r="33" spans="1:17" s="182" customFormat="1" ht="18" customHeight="1">
      <c r="A33" s="189" t="s">
        <v>259</v>
      </c>
      <c r="B33" s="188">
        <v>20.036</v>
      </c>
      <c r="C33" s="184">
        <v>17.59</v>
      </c>
      <c r="D33" s="184">
        <f t="shared" si="16"/>
        <v>37.626000000000005</v>
      </c>
      <c r="E33" s="187">
        <f t="shared" si="17"/>
        <v>0.002494616081992819</v>
      </c>
      <c r="F33" s="185">
        <v>17.241</v>
      </c>
      <c r="G33" s="184">
        <v>20.554</v>
      </c>
      <c r="H33" s="184">
        <f t="shared" si="18"/>
        <v>37.795</v>
      </c>
      <c r="I33" s="186">
        <f t="shared" si="19"/>
        <v>-0.004471490937954625</v>
      </c>
      <c r="J33" s="185">
        <v>66.482</v>
      </c>
      <c r="K33" s="184">
        <v>59.166000000000004</v>
      </c>
      <c r="L33" s="184">
        <f t="shared" si="20"/>
        <v>125.648</v>
      </c>
      <c r="M33" s="186">
        <f t="shared" si="21"/>
        <v>0.0031378988049412496</v>
      </c>
      <c r="N33" s="185">
        <v>64.305</v>
      </c>
      <c r="O33" s="184">
        <v>108.807</v>
      </c>
      <c r="P33" s="184">
        <f t="shared" si="22"/>
        <v>173.11200000000002</v>
      </c>
      <c r="Q33" s="183">
        <f t="shared" si="23"/>
        <v>-0.27418087712001493</v>
      </c>
    </row>
    <row r="34" spans="1:17" s="182" customFormat="1" ht="18" customHeight="1">
      <c r="A34" s="189" t="s">
        <v>239</v>
      </c>
      <c r="B34" s="188">
        <v>27.77</v>
      </c>
      <c r="C34" s="184">
        <v>7.886</v>
      </c>
      <c r="D34" s="184">
        <f t="shared" si="16"/>
        <v>35.656</v>
      </c>
      <c r="E34" s="187">
        <f t="shared" si="17"/>
        <v>0.0023640044389394554</v>
      </c>
      <c r="F34" s="185">
        <v>29.971</v>
      </c>
      <c r="G34" s="184">
        <v>0.083</v>
      </c>
      <c r="H34" s="184">
        <f t="shared" si="18"/>
        <v>30.054</v>
      </c>
      <c r="I34" s="186">
        <f t="shared" si="19"/>
        <v>0.18639781726226134</v>
      </c>
      <c r="J34" s="185">
        <v>81.88799999999999</v>
      </c>
      <c r="K34" s="184">
        <v>25.928</v>
      </c>
      <c r="L34" s="184">
        <f t="shared" si="20"/>
        <v>107.81599999999999</v>
      </c>
      <c r="M34" s="186">
        <f t="shared" si="21"/>
        <v>0.0026925673114856245</v>
      </c>
      <c r="N34" s="185">
        <v>98.4</v>
      </c>
      <c r="O34" s="184">
        <v>4.239000000000001</v>
      </c>
      <c r="P34" s="184">
        <f t="shared" si="22"/>
        <v>102.63900000000001</v>
      </c>
      <c r="Q34" s="183">
        <f t="shared" si="23"/>
        <v>0.05043891698087455</v>
      </c>
    </row>
    <row r="35" spans="1:17" s="182" customFormat="1" ht="18" customHeight="1">
      <c r="A35" s="189" t="s">
        <v>232</v>
      </c>
      <c r="B35" s="188">
        <v>31.784</v>
      </c>
      <c r="C35" s="184">
        <v>2.596</v>
      </c>
      <c r="D35" s="184">
        <f t="shared" si="16"/>
        <v>34.379999999999995</v>
      </c>
      <c r="E35" s="187">
        <f t="shared" si="17"/>
        <v>0.0022794052224236723</v>
      </c>
      <c r="F35" s="185">
        <v>31.994999999999997</v>
      </c>
      <c r="G35" s="184">
        <v>10.538000000000002</v>
      </c>
      <c r="H35" s="184">
        <f t="shared" si="18"/>
        <v>42.533</v>
      </c>
      <c r="I35" s="186">
        <f t="shared" si="19"/>
        <v>-0.19168645522300343</v>
      </c>
      <c r="J35" s="185">
        <v>82.411</v>
      </c>
      <c r="K35" s="184">
        <v>9.748</v>
      </c>
      <c r="L35" s="184">
        <f t="shared" si="20"/>
        <v>92.159</v>
      </c>
      <c r="M35" s="186">
        <f t="shared" si="21"/>
        <v>0.0023015536734733596</v>
      </c>
      <c r="N35" s="185">
        <v>97.852</v>
      </c>
      <c r="O35" s="184">
        <v>22.137999999999998</v>
      </c>
      <c r="P35" s="184">
        <f t="shared" si="22"/>
        <v>119.99000000000001</v>
      </c>
      <c r="Q35" s="183">
        <f t="shared" si="23"/>
        <v>-0.2319443286940579</v>
      </c>
    </row>
    <row r="36" spans="1:17" s="182" customFormat="1" ht="18" customHeight="1">
      <c r="A36" s="189" t="s">
        <v>252</v>
      </c>
      <c r="B36" s="188">
        <v>33.552</v>
      </c>
      <c r="C36" s="184">
        <v>0</v>
      </c>
      <c r="D36" s="184">
        <f t="shared" si="16"/>
        <v>33.552</v>
      </c>
      <c r="E36" s="187">
        <f t="shared" si="17"/>
        <v>0.0022245085521454063</v>
      </c>
      <c r="F36" s="185">
        <v>40.185</v>
      </c>
      <c r="G36" s="184">
        <v>0.9670000000000001</v>
      </c>
      <c r="H36" s="184">
        <f t="shared" si="18"/>
        <v>41.152</v>
      </c>
      <c r="I36" s="186">
        <f t="shared" si="19"/>
        <v>-0.18468118195956462</v>
      </c>
      <c r="J36" s="185">
        <v>77.577</v>
      </c>
      <c r="K36" s="184"/>
      <c r="L36" s="184">
        <f t="shared" si="20"/>
        <v>77.577</v>
      </c>
      <c r="M36" s="186">
        <f t="shared" si="21"/>
        <v>0.0019373867915997655</v>
      </c>
      <c r="N36" s="185">
        <v>121.48099999999998</v>
      </c>
      <c r="O36" s="184">
        <v>1.602</v>
      </c>
      <c r="P36" s="184">
        <f t="shared" si="22"/>
        <v>123.08299999999998</v>
      </c>
      <c r="Q36" s="183">
        <f t="shared" si="23"/>
        <v>-0.3697179951739882</v>
      </c>
    </row>
    <row r="37" spans="1:17" s="182" customFormat="1" ht="18" customHeight="1">
      <c r="A37" s="189" t="s">
        <v>233</v>
      </c>
      <c r="B37" s="188">
        <v>29.453000000000003</v>
      </c>
      <c r="C37" s="184">
        <v>2.919</v>
      </c>
      <c r="D37" s="184">
        <f t="shared" si="16"/>
        <v>32.372</v>
      </c>
      <c r="E37" s="187">
        <f t="shared" si="17"/>
        <v>0.0021462741669662343</v>
      </c>
      <c r="F37" s="185">
        <v>35.374</v>
      </c>
      <c r="G37" s="184">
        <v>2.542</v>
      </c>
      <c r="H37" s="184">
        <f t="shared" si="18"/>
        <v>37.916000000000004</v>
      </c>
      <c r="I37" s="186">
        <f t="shared" si="19"/>
        <v>-0.14621795548053607</v>
      </c>
      <c r="J37" s="185">
        <v>83.96700000000001</v>
      </c>
      <c r="K37" s="184">
        <v>6.494999999999999</v>
      </c>
      <c r="L37" s="184">
        <f t="shared" si="20"/>
        <v>90.46200000000002</v>
      </c>
      <c r="M37" s="186">
        <f t="shared" si="21"/>
        <v>0.002259173259364219</v>
      </c>
      <c r="N37" s="185">
        <v>101.267</v>
      </c>
      <c r="O37" s="184">
        <v>9.811</v>
      </c>
      <c r="P37" s="184">
        <f t="shared" si="22"/>
        <v>111.078</v>
      </c>
      <c r="Q37" s="183">
        <f t="shared" si="23"/>
        <v>-0.1855993085939609</v>
      </c>
    </row>
    <row r="38" spans="1:17" s="182" customFormat="1" ht="18" customHeight="1">
      <c r="A38" s="189" t="s">
        <v>254</v>
      </c>
      <c r="B38" s="188">
        <v>31.182</v>
      </c>
      <c r="C38" s="184">
        <v>0.8300000000000001</v>
      </c>
      <c r="D38" s="184">
        <f t="shared" si="16"/>
        <v>32.012</v>
      </c>
      <c r="E38" s="187">
        <f t="shared" si="17"/>
        <v>0.0021224060494539443</v>
      </c>
      <c r="F38" s="185">
        <v>19.268</v>
      </c>
      <c r="G38" s="184">
        <v>0.54</v>
      </c>
      <c r="H38" s="184">
        <f t="shared" si="18"/>
        <v>19.808</v>
      </c>
      <c r="I38" s="186">
        <f t="shared" si="19"/>
        <v>0.6161147011308563</v>
      </c>
      <c r="J38" s="185">
        <v>78.55199999999998</v>
      </c>
      <c r="K38" s="184">
        <v>3.82</v>
      </c>
      <c r="L38" s="184">
        <f t="shared" si="20"/>
        <v>82.37199999999997</v>
      </c>
      <c r="M38" s="186">
        <f t="shared" si="21"/>
        <v>0.0020571358108415617</v>
      </c>
      <c r="N38" s="185">
        <v>63.297</v>
      </c>
      <c r="O38" s="184">
        <v>1.618</v>
      </c>
      <c r="P38" s="184">
        <f t="shared" si="22"/>
        <v>64.91499999999999</v>
      </c>
      <c r="Q38" s="183">
        <f t="shared" si="23"/>
        <v>0.26892089655703577</v>
      </c>
    </row>
    <row r="39" spans="1:17" s="182" customFormat="1" ht="18" customHeight="1">
      <c r="A39" s="189" t="s">
        <v>255</v>
      </c>
      <c r="B39" s="188">
        <v>0.81</v>
      </c>
      <c r="C39" s="184">
        <v>28.047</v>
      </c>
      <c r="D39" s="184">
        <f aca="true" t="shared" si="24" ref="D39:D45">C39+B39</f>
        <v>28.857</v>
      </c>
      <c r="E39" s="187">
        <f aca="true" t="shared" si="25" ref="E39:E45">D39/$D$8</f>
        <v>0.0019132285195892938</v>
      </c>
      <c r="F39" s="185">
        <v>49.71</v>
      </c>
      <c r="G39" s="184">
        <v>39.861</v>
      </c>
      <c r="H39" s="184">
        <f aca="true" t="shared" si="26" ref="H39:H45">G39+F39</f>
        <v>89.571</v>
      </c>
      <c r="I39" s="186">
        <f aca="true" t="shared" si="27" ref="I39:I45">(D39/H39-1)</f>
        <v>-0.6778309944066718</v>
      </c>
      <c r="J39" s="185">
        <v>5.621</v>
      </c>
      <c r="K39" s="184">
        <v>59.398</v>
      </c>
      <c r="L39" s="184">
        <f aca="true" t="shared" si="28" ref="L39:L45">K39+J39</f>
        <v>65.019</v>
      </c>
      <c r="M39" s="186">
        <f aca="true" t="shared" si="29" ref="M39:M45">(L39/$L$8)</f>
        <v>0.0016237667324467968</v>
      </c>
      <c r="N39" s="185">
        <v>76.97799999999998</v>
      </c>
      <c r="O39" s="184">
        <v>98.092</v>
      </c>
      <c r="P39" s="184">
        <f aca="true" t="shared" si="30" ref="P39:P45">O39+N39</f>
        <v>175.07</v>
      </c>
      <c r="Q39" s="183">
        <f aca="true" t="shared" si="31" ref="Q39:Q45">(L39/P39-1)</f>
        <v>-0.6286114125778259</v>
      </c>
    </row>
    <row r="40" spans="1:17" s="182" customFormat="1" ht="18" customHeight="1">
      <c r="A40" s="189" t="s">
        <v>243</v>
      </c>
      <c r="B40" s="188">
        <v>19.416</v>
      </c>
      <c r="C40" s="184">
        <v>1.592</v>
      </c>
      <c r="D40" s="184">
        <f t="shared" si="24"/>
        <v>21.008</v>
      </c>
      <c r="E40" s="187">
        <f t="shared" si="25"/>
        <v>0.0013928372574949538</v>
      </c>
      <c r="F40" s="185">
        <v>15.492</v>
      </c>
      <c r="G40" s="184">
        <v>2.784</v>
      </c>
      <c r="H40" s="184">
        <f t="shared" si="26"/>
        <v>18.276</v>
      </c>
      <c r="I40" s="186">
        <f t="shared" si="27"/>
        <v>0.14948566425913756</v>
      </c>
      <c r="J40" s="185">
        <v>54.696</v>
      </c>
      <c r="K40" s="184">
        <v>21.272</v>
      </c>
      <c r="L40" s="184">
        <f t="shared" si="28"/>
        <v>75.96799999999999</v>
      </c>
      <c r="M40" s="186">
        <f t="shared" si="29"/>
        <v>0.0018972040654349996</v>
      </c>
      <c r="N40" s="185">
        <v>48.22399999999999</v>
      </c>
      <c r="O40" s="184">
        <v>7.663</v>
      </c>
      <c r="P40" s="184">
        <f t="shared" si="30"/>
        <v>55.886999999999986</v>
      </c>
      <c r="Q40" s="183">
        <f t="shared" si="31"/>
        <v>0.359314330703026</v>
      </c>
    </row>
    <row r="41" spans="1:17" s="182" customFormat="1" ht="18" customHeight="1">
      <c r="A41" s="189" t="s">
        <v>235</v>
      </c>
      <c r="B41" s="188">
        <v>16.534</v>
      </c>
      <c r="C41" s="184">
        <v>1.742</v>
      </c>
      <c r="D41" s="184">
        <f t="shared" si="24"/>
        <v>18.276</v>
      </c>
      <c r="E41" s="187">
        <f t="shared" si="25"/>
        <v>0.0012117047657072438</v>
      </c>
      <c r="F41" s="185">
        <v>15.345</v>
      </c>
      <c r="G41" s="184">
        <v>2.61</v>
      </c>
      <c r="H41" s="184">
        <f t="shared" si="26"/>
        <v>17.955000000000002</v>
      </c>
      <c r="I41" s="186">
        <f t="shared" si="27"/>
        <v>0.01787802840434405</v>
      </c>
      <c r="J41" s="185">
        <v>37.114000000000004</v>
      </c>
      <c r="K41" s="184">
        <v>4.624</v>
      </c>
      <c r="L41" s="184">
        <f t="shared" si="28"/>
        <v>41.73800000000001</v>
      </c>
      <c r="M41" s="186">
        <f t="shared" si="29"/>
        <v>0.0010423534025264063</v>
      </c>
      <c r="N41" s="185">
        <v>54.117</v>
      </c>
      <c r="O41" s="184">
        <v>6.788</v>
      </c>
      <c r="P41" s="184">
        <f t="shared" si="30"/>
        <v>60.905</v>
      </c>
      <c r="Q41" s="183">
        <f t="shared" si="31"/>
        <v>-0.31470322633609715</v>
      </c>
    </row>
    <row r="42" spans="1:17" s="182" customFormat="1" ht="18" customHeight="1">
      <c r="A42" s="454" t="s">
        <v>244</v>
      </c>
      <c r="B42" s="455">
        <v>17.589</v>
      </c>
      <c r="C42" s="456">
        <v>0.19100000000000003</v>
      </c>
      <c r="D42" s="456">
        <f t="shared" si="24"/>
        <v>17.779999999999998</v>
      </c>
      <c r="E42" s="457">
        <f t="shared" si="25"/>
        <v>0.0011788198038014221</v>
      </c>
      <c r="F42" s="458">
        <v>5.385999999999999</v>
      </c>
      <c r="G42" s="456">
        <v>0.01</v>
      </c>
      <c r="H42" s="456">
        <f t="shared" si="26"/>
        <v>5.395999999999999</v>
      </c>
      <c r="I42" s="459">
        <f t="shared" si="27"/>
        <v>2.295033358042995</v>
      </c>
      <c r="J42" s="458">
        <v>32.601</v>
      </c>
      <c r="K42" s="456">
        <v>0.19100000000000003</v>
      </c>
      <c r="L42" s="456">
        <f t="shared" si="28"/>
        <v>32.792</v>
      </c>
      <c r="M42" s="459">
        <f t="shared" si="29"/>
        <v>0.000818938443999375</v>
      </c>
      <c r="N42" s="458">
        <v>28.706</v>
      </c>
      <c r="O42" s="456">
        <v>0.01</v>
      </c>
      <c r="P42" s="456">
        <f t="shared" si="30"/>
        <v>28.716</v>
      </c>
      <c r="Q42" s="460">
        <f t="shared" si="31"/>
        <v>0.1419417746204208</v>
      </c>
    </row>
    <row r="43" spans="1:17" s="182" customFormat="1" ht="18" customHeight="1">
      <c r="A43" s="189" t="s">
        <v>253</v>
      </c>
      <c r="B43" s="188">
        <v>13.550999999999998</v>
      </c>
      <c r="C43" s="184">
        <v>2.197</v>
      </c>
      <c r="D43" s="184">
        <f t="shared" si="24"/>
        <v>15.747999999999998</v>
      </c>
      <c r="E43" s="187">
        <f t="shared" si="25"/>
        <v>0.001044097540509831</v>
      </c>
      <c r="F43" s="185">
        <v>6.533999999999999</v>
      </c>
      <c r="G43" s="184">
        <v>5.207</v>
      </c>
      <c r="H43" s="184">
        <f t="shared" si="26"/>
        <v>11.741</v>
      </c>
      <c r="I43" s="186">
        <f t="shared" si="27"/>
        <v>0.34128268460948785</v>
      </c>
      <c r="J43" s="185">
        <v>32.641000000000005</v>
      </c>
      <c r="K43" s="184">
        <v>12.046000000000003</v>
      </c>
      <c r="L43" s="184">
        <f t="shared" si="28"/>
        <v>44.68700000000001</v>
      </c>
      <c r="M43" s="186">
        <f t="shared" si="29"/>
        <v>0.0011160009223896096</v>
      </c>
      <c r="N43" s="185">
        <v>14.799</v>
      </c>
      <c r="O43" s="184">
        <v>17.801000000000002</v>
      </c>
      <c r="P43" s="184">
        <f t="shared" si="30"/>
        <v>32.6</v>
      </c>
      <c r="Q43" s="183">
        <f t="shared" si="31"/>
        <v>0.37076687116564444</v>
      </c>
    </row>
    <row r="44" spans="1:17" s="182" customFormat="1" ht="18" customHeight="1">
      <c r="A44" s="189" t="s">
        <v>247</v>
      </c>
      <c r="B44" s="188">
        <v>14.811</v>
      </c>
      <c r="C44" s="184">
        <v>0</v>
      </c>
      <c r="D44" s="184">
        <f t="shared" si="24"/>
        <v>14.811</v>
      </c>
      <c r="E44" s="187">
        <f t="shared" si="25"/>
        <v>0.0009819741346514547</v>
      </c>
      <c r="F44" s="185">
        <v>17.46</v>
      </c>
      <c r="G44" s="184">
        <v>0.48</v>
      </c>
      <c r="H44" s="184">
        <f t="shared" si="26"/>
        <v>17.94</v>
      </c>
      <c r="I44" s="186">
        <f t="shared" si="27"/>
        <v>-0.17441471571906364</v>
      </c>
      <c r="J44" s="185">
        <v>49.81099999999999</v>
      </c>
      <c r="K44" s="184">
        <v>0.013</v>
      </c>
      <c r="L44" s="184">
        <f t="shared" si="28"/>
        <v>49.82399999999999</v>
      </c>
      <c r="M44" s="186">
        <f t="shared" si="29"/>
        <v>0.0012442909561424997</v>
      </c>
      <c r="N44" s="185">
        <v>52.462</v>
      </c>
      <c r="O44" s="184">
        <v>2.204</v>
      </c>
      <c r="P44" s="184">
        <f t="shared" si="30"/>
        <v>54.666000000000004</v>
      </c>
      <c r="Q44" s="183">
        <f t="shared" si="31"/>
        <v>-0.08857425090549909</v>
      </c>
    </row>
    <row r="45" spans="1:17" s="182" customFormat="1" ht="18" customHeight="1" thickBot="1">
      <c r="A45" s="474" t="s">
        <v>263</v>
      </c>
      <c r="B45" s="475">
        <v>1277.3999999999996</v>
      </c>
      <c r="C45" s="476">
        <v>533.1170000000004</v>
      </c>
      <c r="D45" s="476">
        <f t="shared" si="24"/>
        <v>1810.517</v>
      </c>
      <c r="E45" s="477">
        <f t="shared" si="25"/>
        <v>0.12003786809443981</v>
      </c>
      <c r="F45" s="478">
        <v>1361.7860000000005</v>
      </c>
      <c r="G45" s="476">
        <v>897.9529999999988</v>
      </c>
      <c r="H45" s="476">
        <f t="shared" si="26"/>
        <v>2259.7389999999996</v>
      </c>
      <c r="I45" s="479">
        <f t="shared" si="27"/>
        <v>-0.1987937544999664</v>
      </c>
      <c r="J45" s="478">
        <v>3821.9209999999953</v>
      </c>
      <c r="K45" s="476">
        <v>1833.7935999999877</v>
      </c>
      <c r="L45" s="476">
        <f t="shared" si="28"/>
        <v>5655.714599999983</v>
      </c>
      <c r="M45" s="479">
        <f t="shared" si="29"/>
        <v>0.14124427037779133</v>
      </c>
      <c r="N45" s="478">
        <v>4144.628</v>
      </c>
      <c r="O45" s="476">
        <v>2117.4159999999797</v>
      </c>
      <c r="P45" s="476">
        <f t="shared" si="30"/>
        <v>6262.04399999998</v>
      </c>
      <c r="Q45" s="480">
        <f t="shared" si="31"/>
        <v>-0.09682611620103576</v>
      </c>
    </row>
    <row r="46" ht="15" thickTop="1">
      <c r="A46" s="116" t="s">
        <v>143</v>
      </c>
    </row>
    <row r="47" ht="13.5" customHeight="1">
      <c r="A47" s="116" t="s">
        <v>53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46:Q65536 I46:I65536 I3 Q3">
    <cfRule type="cellIs" priority="4" dxfId="101" operator="lessThan" stopIfTrue="1">
      <formula>0</formula>
    </cfRule>
  </conditionalFormatting>
  <conditionalFormatting sqref="I8:I45 Q8:Q45">
    <cfRule type="cellIs" priority="5" dxfId="101" operator="lessThan">
      <formula>0</formula>
    </cfRule>
    <cfRule type="cellIs" priority="6" dxfId="103" operator="greaterThanOrEqual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1"/>
  <sheetViews>
    <sheetView showGridLines="0" zoomScale="80" zoomScaleNormal="80" zoomScalePageLayoutView="0" workbookViewId="0" topLeftCell="A1">
      <selection activeCell="V57" sqref="V57"/>
    </sheetView>
  </sheetViews>
  <sheetFormatPr defaultColWidth="8.00390625" defaultRowHeight="15"/>
  <cols>
    <col min="1" max="1" width="20.28125" style="123" customWidth="1"/>
    <col min="2" max="2" width="9.0039062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28125" style="123" customWidth="1"/>
    <col min="7" max="8" width="9.28125" style="123" bestFit="1" customWidth="1"/>
    <col min="9" max="9" width="10.7109375" style="123" bestFit="1" customWidth="1"/>
    <col min="10" max="10" width="8.7109375" style="123" customWidth="1"/>
    <col min="11" max="11" width="9.7109375" style="123" bestFit="1" customWidth="1"/>
    <col min="12" max="12" width="9.28125" style="123" bestFit="1" customWidth="1"/>
    <col min="13" max="13" width="10.28125" style="123" bestFit="1" customWidth="1"/>
    <col min="14" max="15" width="11.140625" style="123" bestFit="1" customWidth="1"/>
    <col min="16" max="16" width="8.7109375" style="123" customWidth="1"/>
    <col min="17" max="17" width="10.28125" style="123" customWidth="1"/>
    <col min="18" max="18" width="11.140625" style="123" bestFit="1" customWidth="1"/>
    <col min="19" max="19" width="9.28125" style="123" bestFit="1" customWidth="1"/>
    <col min="20" max="21" width="11.140625" style="123" bestFit="1" customWidth="1"/>
    <col min="22" max="22" width="8.28125" style="123" customWidth="1"/>
    <col min="23" max="23" width="10.28125" style="123" customWidth="1"/>
    <col min="24" max="24" width="11.14062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72" t="s">
        <v>28</v>
      </c>
      <c r="Y1" s="573"/>
    </row>
    <row r="2" ht="5.25" customHeight="1" thickBot="1"/>
    <row r="3" spans="1:25" ht="24" customHeight="1" thickTop="1">
      <c r="A3" s="630" t="s">
        <v>63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16.5" customHeight="1" thickBot="1">
      <c r="A4" s="641" t="s">
        <v>45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58" customFormat="1" ht="15.75" customHeight="1" thickBot="1" thickTop="1">
      <c r="A5" s="577" t="s">
        <v>62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3" customFormat="1" ht="26.25" customHeight="1">
      <c r="A6" s="578"/>
      <c r="B6" s="636" t="s">
        <v>147</v>
      </c>
      <c r="C6" s="637"/>
      <c r="D6" s="637"/>
      <c r="E6" s="637"/>
      <c r="F6" s="637"/>
      <c r="G6" s="633" t="s">
        <v>34</v>
      </c>
      <c r="H6" s="636" t="s">
        <v>148</v>
      </c>
      <c r="I6" s="637"/>
      <c r="J6" s="637"/>
      <c r="K6" s="637"/>
      <c r="L6" s="637"/>
      <c r="M6" s="644" t="s">
        <v>33</v>
      </c>
      <c r="N6" s="636" t="s">
        <v>149</v>
      </c>
      <c r="O6" s="637"/>
      <c r="P6" s="637"/>
      <c r="Q6" s="637"/>
      <c r="R6" s="637"/>
      <c r="S6" s="633" t="s">
        <v>34</v>
      </c>
      <c r="T6" s="636" t="s">
        <v>150</v>
      </c>
      <c r="U6" s="637"/>
      <c r="V6" s="637"/>
      <c r="W6" s="637"/>
      <c r="X6" s="637"/>
      <c r="Y6" s="638" t="s">
        <v>33</v>
      </c>
    </row>
    <row r="7" spans="1:25" s="163" customFormat="1" ht="26.25" customHeight="1">
      <c r="A7" s="579"/>
      <c r="B7" s="625" t="s">
        <v>22</v>
      </c>
      <c r="C7" s="626"/>
      <c r="D7" s="627" t="s">
        <v>21</v>
      </c>
      <c r="E7" s="626"/>
      <c r="F7" s="628" t="s">
        <v>17</v>
      </c>
      <c r="G7" s="634"/>
      <c r="H7" s="625" t="s">
        <v>22</v>
      </c>
      <c r="I7" s="626"/>
      <c r="J7" s="627" t="s">
        <v>21</v>
      </c>
      <c r="K7" s="626"/>
      <c r="L7" s="628" t="s">
        <v>17</v>
      </c>
      <c r="M7" s="645"/>
      <c r="N7" s="625" t="s">
        <v>22</v>
      </c>
      <c r="O7" s="626"/>
      <c r="P7" s="627" t="s">
        <v>21</v>
      </c>
      <c r="Q7" s="626"/>
      <c r="R7" s="628" t="s">
        <v>17</v>
      </c>
      <c r="S7" s="634"/>
      <c r="T7" s="625" t="s">
        <v>22</v>
      </c>
      <c r="U7" s="626"/>
      <c r="V7" s="627" t="s">
        <v>21</v>
      </c>
      <c r="W7" s="626"/>
      <c r="X7" s="628" t="s">
        <v>17</v>
      </c>
      <c r="Y7" s="639"/>
    </row>
    <row r="8" spans="1:25" s="254" customFormat="1" ht="21" customHeight="1" thickBot="1">
      <c r="A8" s="580"/>
      <c r="B8" s="257" t="s">
        <v>19</v>
      </c>
      <c r="C8" s="255" t="s">
        <v>18</v>
      </c>
      <c r="D8" s="256" t="s">
        <v>19</v>
      </c>
      <c r="E8" s="255" t="s">
        <v>18</v>
      </c>
      <c r="F8" s="629"/>
      <c r="G8" s="635"/>
      <c r="H8" s="257" t="s">
        <v>19</v>
      </c>
      <c r="I8" s="255" t="s">
        <v>18</v>
      </c>
      <c r="J8" s="256" t="s">
        <v>19</v>
      </c>
      <c r="K8" s="255" t="s">
        <v>18</v>
      </c>
      <c r="L8" s="629"/>
      <c r="M8" s="646"/>
      <c r="N8" s="257" t="s">
        <v>19</v>
      </c>
      <c r="O8" s="255" t="s">
        <v>18</v>
      </c>
      <c r="P8" s="256" t="s">
        <v>19</v>
      </c>
      <c r="Q8" s="255" t="s">
        <v>18</v>
      </c>
      <c r="R8" s="629"/>
      <c r="S8" s="635"/>
      <c r="T8" s="257" t="s">
        <v>19</v>
      </c>
      <c r="U8" s="255" t="s">
        <v>18</v>
      </c>
      <c r="V8" s="256" t="s">
        <v>19</v>
      </c>
      <c r="W8" s="255" t="s">
        <v>18</v>
      </c>
      <c r="X8" s="629"/>
      <c r="Y8" s="640"/>
    </row>
    <row r="9" spans="1:25" s="247" customFormat="1" ht="18" customHeight="1" thickBot="1" thickTop="1">
      <c r="A9" s="253" t="s">
        <v>24</v>
      </c>
      <c r="B9" s="251">
        <f>B10+B34+B52+B65+B83+B89</f>
        <v>438715</v>
      </c>
      <c r="C9" s="250">
        <f>C10+C34+C52+C65+C83+C89</f>
        <v>382063</v>
      </c>
      <c r="D9" s="249">
        <f>D10+D34+D52+D65+D83+D89</f>
        <v>3673</v>
      </c>
      <c r="E9" s="250">
        <f>E10+E34+E52+E65+E83+E89</f>
        <v>3547</v>
      </c>
      <c r="F9" s="249">
        <f aca="true" t="shared" si="0" ref="F9:F50">SUM(B9:E9)</f>
        <v>827998</v>
      </c>
      <c r="G9" s="252">
        <f aca="true" t="shared" si="1" ref="G9:G50">F9/$F$9</f>
        <v>1</v>
      </c>
      <c r="H9" s="251">
        <f>H10+H34+H52+H65+H83+H89</f>
        <v>375041</v>
      </c>
      <c r="I9" s="250">
        <f>I10+I34+I52+I65+I83+I89</f>
        <v>344515</v>
      </c>
      <c r="J9" s="249">
        <f>J10+J34+J52+J65+J83+J89</f>
        <v>5138</v>
      </c>
      <c r="K9" s="250">
        <f>K10+K34+K52+K65+K83+K89</f>
        <v>2780</v>
      </c>
      <c r="L9" s="249">
        <f aca="true" t="shared" si="2" ref="L9:L50">SUM(H9:K9)</f>
        <v>727474</v>
      </c>
      <c r="M9" s="473">
        <f>IF(ISERROR(F9/L9-1),"         /0",(F9/L9-1))</f>
        <v>0.13818225806008178</v>
      </c>
      <c r="N9" s="251">
        <f>N10+N34+N52+N65+N83+N89</f>
        <v>1315897</v>
      </c>
      <c r="O9" s="250">
        <f>O10+O34+O52+O65+O83+O89</f>
        <v>1234874</v>
      </c>
      <c r="P9" s="249">
        <f>P10+P34+P52+P65+P83+P89</f>
        <v>13276</v>
      </c>
      <c r="Q9" s="250">
        <f>Q10+Q34+Q52+Q65+Q83+Q89</f>
        <v>13620</v>
      </c>
      <c r="R9" s="249">
        <f aca="true" t="shared" si="3" ref="R9:R50">SUM(N9:Q9)</f>
        <v>2577667</v>
      </c>
      <c r="S9" s="252">
        <f aca="true" t="shared" si="4" ref="S9:S50">R9/$R$9</f>
        <v>1</v>
      </c>
      <c r="T9" s="251">
        <f>T10+T34+T52+T65+T83+T89</f>
        <v>1130139</v>
      </c>
      <c r="U9" s="250">
        <f>U10+U34+U52+U65+U83+U89</f>
        <v>1084941</v>
      </c>
      <c r="V9" s="249">
        <f>V10+V34+V52+V65+V83+V89</f>
        <v>13364</v>
      </c>
      <c r="W9" s="250">
        <f>W10+W34+W52+W65+W83+W89</f>
        <v>11019</v>
      </c>
      <c r="X9" s="249">
        <f aca="true" t="shared" si="5" ref="X9:X50">SUM(T9:W9)</f>
        <v>2239463</v>
      </c>
      <c r="Y9" s="248">
        <f>IF(ISERROR(R9/X9-1),"         /0",(R9/X9-1))</f>
        <v>0.1510201329515155</v>
      </c>
    </row>
    <row r="10" spans="1:25" s="224" customFormat="1" ht="19.5" customHeight="1">
      <c r="A10" s="231" t="s">
        <v>61</v>
      </c>
      <c r="B10" s="228">
        <f>SUM(B11:B33)</f>
        <v>132851</v>
      </c>
      <c r="C10" s="227">
        <f>SUM(C11:C33)</f>
        <v>113735</v>
      </c>
      <c r="D10" s="226">
        <f>SUM(D11:D33)</f>
        <v>18</v>
      </c>
      <c r="E10" s="227">
        <f>SUM(E11:E33)</f>
        <v>17</v>
      </c>
      <c r="F10" s="226">
        <f t="shared" si="0"/>
        <v>246621</v>
      </c>
      <c r="G10" s="229">
        <f t="shared" si="1"/>
        <v>0.2978521687250452</v>
      </c>
      <c r="H10" s="228">
        <f>SUM(H11:H33)</f>
        <v>117256</v>
      </c>
      <c r="I10" s="227">
        <f>SUM(I11:I33)</f>
        <v>109350</v>
      </c>
      <c r="J10" s="226">
        <f>SUM(J11:J33)</f>
        <v>1667</v>
      </c>
      <c r="K10" s="227">
        <f>SUM(K11:K33)</f>
        <v>2</v>
      </c>
      <c r="L10" s="226">
        <f t="shared" si="2"/>
        <v>228275</v>
      </c>
      <c r="M10" s="230">
        <f>IF(ISERROR(F10/L10-1),"         /0",(F10/L10-1))</f>
        <v>0.08036797722045774</v>
      </c>
      <c r="N10" s="228">
        <f>SUM(N11:N33)</f>
        <v>384236</v>
      </c>
      <c r="O10" s="227">
        <f>SUM(O11:O33)</f>
        <v>370925</v>
      </c>
      <c r="P10" s="226">
        <f>SUM(P11:P33)</f>
        <v>442</v>
      </c>
      <c r="Q10" s="227">
        <f>SUM(Q11:Q33)</f>
        <v>38</v>
      </c>
      <c r="R10" s="226">
        <f t="shared" si="3"/>
        <v>755641</v>
      </c>
      <c r="S10" s="229">
        <f t="shared" si="4"/>
        <v>0.29314919266142603</v>
      </c>
      <c r="T10" s="228">
        <f>SUM(T11:T33)</f>
        <v>347420</v>
      </c>
      <c r="U10" s="227">
        <f>SUM(U11:U33)</f>
        <v>347278</v>
      </c>
      <c r="V10" s="226">
        <f>SUM(V11:V33)</f>
        <v>1803</v>
      </c>
      <c r="W10" s="227">
        <f>SUM(W11:W33)</f>
        <v>251</v>
      </c>
      <c r="X10" s="226">
        <f t="shared" si="5"/>
        <v>696752</v>
      </c>
      <c r="Y10" s="225">
        <f>IF(ISERROR(R10/X10-1),"         /0",(R10/X10-1))</f>
        <v>0.08451931246698963</v>
      </c>
    </row>
    <row r="11" spans="1:25" ht="19.5" customHeight="1">
      <c r="A11" s="223" t="s">
        <v>264</v>
      </c>
      <c r="B11" s="221">
        <v>24922</v>
      </c>
      <c r="C11" s="218">
        <v>21385</v>
      </c>
      <c r="D11" s="217">
        <v>0</v>
      </c>
      <c r="E11" s="218">
        <v>0</v>
      </c>
      <c r="F11" s="217">
        <f t="shared" si="0"/>
        <v>46307</v>
      </c>
      <c r="G11" s="220">
        <f t="shared" si="1"/>
        <v>0.05592646359049176</v>
      </c>
      <c r="H11" s="221">
        <v>21493</v>
      </c>
      <c r="I11" s="218">
        <v>24016</v>
      </c>
      <c r="J11" s="217">
        <v>965</v>
      </c>
      <c r="K11" s="218">
        <v>0</v>
      </c>
      <c r="L11" s="217">
        <f t="shared" si="2"/>
        <v>46474</v>
      </c>
      <c r="M11" s="222">
        <f>IF(ISERROR(F11/L11-1),"         /0",(F11/L11-1))</f>
        <v>-0.0035934070663166118</v>
      </c>
      <c r="N11" s="221">
        <v>70694</v>
      </c>
      <c r="O11" s="218">
        <v>71796</v>
      </c>
      <c r="P11" s="217">
        <v>0</v>
      </c>
      <c r="Q11" s="218">
        <v>0</v>
      </c>
      <c r="R11" s="217">
        <f t="shared" si="3"/>
        <v>142490</v>
      </c>
      <c r="S11" s="220">
        <f t="shared" si="4"/>
        <v>0.055278668656579766</v>
      </c>
      <c r="T11" s="221">
        <v>68107</v>
      </c>
      <c r="U11" s="218">
        <v>76872</v>
      </c>
      <c r="V11" s="217">
        <v>1019</v>
      </c>
      <c r="W11" s="218">
        <v>81</v>
      </c>
      <c r="X11" s="217">
        <f t="shared" si="5"/>
        <v>146079</v>
      </c>
      <c r="Y11" s="216">
        <f>IF(ISERROR(R11/X11-1),"         /0",(R11/X11-1))</f>
        <v>-0.024568897651270905</v>
      </c>
    </row>
    <row r="12" spans="1:25" ht="19.5" customHeight="1">
      <c r="A12" s="223" t="s">
        <v>265</v>
      </c>
      <c r="B12" s="221">
        <v>12306</v>
      </c>
      <c r="C12" s="218">
        <v>10236</v>
      </c>
      <c r="D12" s="217">
        <v>0</v>
      </c>
      <c r="E12" s="218">
        <v>0</v>
      </c>
      <c r="F12" s="217">
        <f t="shared" si="0"/>
        <v>22542</v>
      </c>
      <c r="G12" s="220">
        <f t="shared" si="1"/>
        <v>0.02722470344131266</v>
      </c>
      <c r="H12" s="221">
        <v>12141</v>
      </c>
      <c r="I12" s="218">
        <v>10803</v>
      </c>
      <c r="J12" s="217">
        <v>40</v>
      </c>
      <c r="K12" s="218"/>
      <c r="L12" s="217">
        <f t="shared" si="2"/>
        <v>22984</v>
      </c>
      <c r="M12" s="222">
        <f>IF(ISERROR(F12/L12-1),"         /0",(F12/L12-1))</f>
        <v>-0.019230769230769273</v>
      </c>
      <c r="N12" s="221">
        <v>39167</v>
      </c>
      <c r="O12" s="218">
        <v>37613</v>
      </c>
      <c r="P12" s="217">
        <v>6</v>
      </c>
      <c r="Q12" s="218"/>
      <c r="R12" s="217">
        <f t="shared" si="3"/>
        <v>76786</v>
      </c>
      <c r="S12" s="220">
        <f t="shared" si="4"/>
        <v>0.029788952568349597</v>
      </c>
      <c r="T12" s="221">
        <v>36116</v>
      </c>
      <c r="U12" s="218">
        <v>36063</v>
      </c>
      <c r="V12" s="217">
        <v>40</v>
      </c>
      <c r="W12" s="218"/>
      <c r="X12" s="217">
        <f t="shared" si="5"/>
        <v>72219</v>
      </c>
      <c r="Y12" s="216">
        <f>IF(ISERROR(R12/X12-1),"         /0",(R12/X12-1))</f>
        <v>0.06323820601226826</v>
      </c>
    </row>
    <row r="13" spans="1:25" ht="19.5" customHeight="1">
      <c r="A13" s="223" t="s">
        <v>266</v>
      </c>
      <c r="B13" s="221">
        <v>8626</v>
      </c>
      <c r="C13" s="218">
        <v>7690</v>
      </c>
      <c r="D13" s="217">
        <v>0</v>
      </c>
      <c r="E13" s="218">
        <v>0</v>
      </c>
      <c r="F13" s="217">
        <f t="shared" si="0"/>
        <v>16316</v>
      </c>
      <c r="G13" s="220">
        <f t="shared" si="1"/>
        <v>0.01970536160715364</v>
      </c>
      <c r="H13" s="221">
        <v>8027</v>
      </c>
      <c r="I13" s="218">
        <v>8076</v>
      </c>
      <c r="J13" s="217"/>
      <c r="K13" s="218"/>
      <c r="L13" s="217">
        <f t="shared" si="2"/>
        <v>16103</v>
      </c>
      <c r="M13" s="222">
        <f>IF(ISERROR(F13/L13-1),"         /0",(F13/L13-1))</f>
        <v>0.013227348941191153</v>
      </c>
      <c r="N13" s="221">
        <v>22963</v>
      </c>
      <c r="O13" s="218">
        <v>23299</v>
      </c>
      <c r="P13" s="217">
        <v>154</v>
      </c>
      <c r="Q13" s="218"/>
      <c r="R13" s="217">
        <f t="shared" si="3"/>
        <v>46416</v>
      </c>
      <c r="S13" s="220">
        <f t="shared" si="4"/>
        <v>0.01800698073102538</v>
      </c>
      <c r="T13" s="221">
        <v>22072</v>
      </c>
      <c r="U13" s="218">
        <v>23088</v>
      </c>
      <c r="V13" s="217"/>
      <c r="W13" s="218"/>
      <c r="X13" s="217">
        <f t="shared" si="5"/>
        <v>45160</v>
      </c>
      <c r="Y13" s="216">
        <f>IF(ISERROR(R13/X13-1),"         /0",(R13/X13-1))</f>
        <v>0.02781222320637733</v>
      </c>
    </row>
    <row r="14" spans="1:25" ht="19.5" customHeight="1">
      <c r="A14" s="223" t="s">
        <v>267</v>
      </c>
      <c r="B14" s="221">
        <v>8880</v>
      </c>
      <c r="C14" s="218">
        <v>7114</v>
      </c>
      <c r="D14" s="217">
        <v>0</v>
      </c>
      <c r="E14" s="218">
        <v>0</v>
      </c>
      <c r="F14" s="217">
        <f t="shared" si="0"/>
        <v>15994</v>
      </c>
      <c r="G14" s="220">
        <f t="shared" si="1"/>
        <v>0.019316471778917342</v>
      </c>
      <c r="H14" s="221">
        <v>7505</v>
      </c>
      <c r="I14" s="218">
        <v>6973</v>
      </c>
      <c r="J14" s="217">
        <v>17</v>
      </c>
      <c r="K14" s="218"/>
      <c r="L14" s="217">
        <f t="shared" si="2"/>
        <v>14495</v>
      </c>
      <c r="M14" s="222">
        <f>IF(ISERROR(F14/L14-1),"         /0",(F14/L14-1))</f>
        <v>0.10341497067954464</v>
      </c>
      <c r="N14" s="221">
        <v>21955</v>
      </c>
      <c r="O14" s="218">
        <v>23824</v>
      </c>
      <c r="P14" s="217">
        <v>104</v>
      </c>
      <c r="Q14" s="218"/>
      <c r="R14" s="217">
        <f t="shared" si="3"/>
        <v>45883</v>
      </c>
      <c r="S14" s="220">
        <f t="shared" si="4"/>
        <v>0.01780020460362025</v>
      </c>
      <c r="T14" s="221">
        <v>20254</v>
      </c>
      <c r="U14" s="218">
        <v>23707</v>
      </c>
      <c r="V14" s="217">
        <v>66</v>
      </c>
      <c r="W14" s="218">
        <v>78</v>
      </c>
      <c r="X14" s="217">
        <f t="shared" si="5"/>
        <v>44105</v>
      </c>
      <c r="Y14" s="216">
        <f>IF(ISERROR(R14/X14-1),"         /0",(R14/X14-1))</f>
        <v>0.040312889695045984</v>
      </c>
    </row>
    <row r="15" spans="1:25" ht="19.5" customHeight="1">
      <c r="A15" s="223" t="s">
        <v>268</v>
      </c>
      <c r="B15" s="221">
        <v>8958</v>
      </c>
      <c r="C15" s="218">
        <v>7008</v>
      </c>
      <c r="D15" s="217">
        <v>1</v>
      </c>
      <c r="E15" s="218">
        <v>0</v>
      </c>
      <c r="F15" s="217">
        <f t="shared" si="0"/>
        <v>15967</v>
      </c>
      <c r="G15" s="220">
        <f t="shared" si="1"/>
        <v>0.01928386300450001</v>
      </c>
      <c r="H15" s="221">
        <v>7782</v>
      </c>
      <c r="I15" s="218">
        <v>6958</v>
      </c>
      <c r="J15" s="217"/>
      <c r="K15" s="218"/>
      <c r="L15" s="217">
        <f t="shared" si="2"/>
        <v>14740</v>
      </c>
      <c r="M15" s="222">
        <f>IF(ISERROR(F15/L15-1),"         /0",(F15/L15-1))</f>
        <v>0.08324287652645856</v>
      </c>
      <c r="N15" s="221">
        <v>25093</v>
      </c>
      <c r="O15" s="218">
        <v>22597</v>
      </c>
      <c r="P15" s="217">
        <v>1</v>
      </c>
      <c r="Q15" s="218">
        <v>0</v>
      </c>
      <c r="R15" s="217">
        <f t="shared" si="3"/>
        <v>47691</v>
      </c>
      <c r="S15" s="220">
        <f t="shared" si="4"/>
        <v>0.01850161405643165</v>
      </c>
      <c r="T15" s="221">
        <v>22696</v>
      </c>
      <c r="U15" s="218">
        <v>21722</v>
      </c>
      <c r="V15" s="217">
        <v>4</v>
      </c>
      <c r="W15" s="218"/>
      <c r="X15" s="217">
        <f t="shared" si="5"/>
        <v>44422</v>
      </c>
      <c r="Y15" s="216">
        <f>IF(ISERROR(R15/X15-1),"         /0",(R15/X15-1))</f>
        <v>0.07358966277970369</v>
      </c>
    </row>
    <row r="16" spans="1:25" ht="19.5" customHeight="1">
      <c r="A16" s="223" t="s">
        <v>269</v>
      </c>
      <c r="B16" s="221">
        <v>7664</v>
      </c>
      <c r="C16" s="218">
        <v>7507</v>
      </c>
      <c r="D16" s="217">
        <v>0</v>
      </c>
      <c r="E16" s="218">
        <v>0</v>
      </c>
      <c r="F16" s="217">
        <f>SUM(B16:E16)</f>
        <v>15171</v>
      </c>
      <c r="G16" s="220">
        <f>F16/$F$9</f>
        <v>0.018322508025381705</v>
      </c>
      <c r="H16" s="221">
        <v>7357</v>
      </c>
      <c r="I16" s="218">
        <v>7510</v>
      </c>
      <c r="J16" s="217"/>
      <c r="K16" s="218"/>
      <c r="L16" s="217">
        <f>SUM(H16:K16)</f>
        <v>14867</v>
      </c>
      <c r="M16" s="222">
        <f>IF(ISERROR(F16/L16-1),"         /0",(F16/L16-1))</f>
        <v>0.02044797201856463</v>
      </c>
      <c r="N16" s="221">
        <v>21774</v>
      </c>
      <c r="O16" s="218">
        <v>21878</v>
      </c>
      <c r="P16" s="217"/>
      <c r="Q16" s="218"/>
      <c r="R16" s="217">
        <f>SUM(N16:Q16)</f>
        <v>43652</v>
      </c>
      <c r="S16" s="220">
        <f>R16/$R$9</f>
        <v>0.01693469327108583</v>
      </c>
      <c r="T16" s="221">
        <v>21032</v>
      </c>
      <c r="U16" s="218">
        <v>21217</v>
      </c>
      <c r="V16" s="217">
        <v>0</v>
      </c>
      <c r="W16" s="218">
        <v>8</v>
      </c>
      <c r="X16" s="217">
        <f>SUM(T16:W16)</f>
        <v>42257</v>
      </c>
      <c r="Y16" s="216">
        <f>IF(ISERROR(R16/X16-1),"         /0",(R16/X16-1))</f>
        <v>0.03301228198878303</v>
      </c>
    </row>
    <row r="17" spans="1:25" ht="19.5" customHeight="1">
      <c r="A17" s="223" t="s">
        <v>270</v>
      </c>
      <c r="B17" s="221">
        <v>7150</v>
      </c>
      <c r="C17" s="218">
        <v>6546</v>
      </c>
      <c r="D17" s="217">
        <v>0</v>
      </c>
      <c r="E17" s="218">
        <v>0</v>
      </c>
      <c r="F17" s="217">
        <f aca="true" t="shared" si="6" ref="F17:F31">SUM(B17:E17)</f>
        <v>13696</v>
      </c>
      <c r="G17" s="220">
        <f aca="true" t="shared" si="7" ref="G17:G31">F17/$F$9</f>
        <v>0.01654110275628685</v>
      </c>
      <c r="H17" s="221">
        <v>7259</v>
      </c>
      <c r="I17" s="218">
        <v>7244</v>
      </c>
      <c r="J17" s="217">
        <v>0</v>
      </c>
      <c r="K17" s="218"/>
      <c r="L17" s="217">
        <f aca="true" t="shared" si="8" ref="L17:L31">SUM(H17:K17)</f>
        <v>14503</v>
      </c>
      <c r="M17" s="222">
        <f aca="true" t="shared" si="9" ref="M17:M31">IF(ISERROR(F17/L17-1),"         /0",(F17/L17-1))</f>
        <v>-0.055643659932427814</v>
      </c>
      <c r="N17" s="221">
        <v>21958</v>
      </c>
      <c r="O17" s="218">
        <v>21926</v>
      </c>
      <c r="P17" s="217">
        <v>0</v>
      </c>
      <c r="Q17" s="218">
        <v>0</v>
      </c>
      <c r="R17" s="217">
        <f aca="true" t="shared" si="10" ref="R17:R31">SUM(N17:Q17)</f>
        <v>43884</v>
      </c>
      <c r="S17" s="220">
        <f aca="true" t="shared" si="11" ref="S17:S31">R17/$R$9</f>
        <v>0.01702469713892446</v>
      </c>
      <c r="T17" s="221">
        <v>21512</v>
      </c>
      <c r="U17" s="218">
        <v>22540</v>
      </c>
      <c r="V17" s="217">
        <v>2</v>
      </c>
      <c r="W17" s="218">
        <v>8</v>
      </c>
      <c r="X17" s="217">
        <f aca="true" t="shared" si="12" ref="X17:X31">SUM(T17:W17)</f>
        <v>44062</v>
      </c>
      <c r="Y17" s="216">
        <f aca="true" t="shared" si="13" ref="Y17:Y31">IF(ISERROR(R17/X17-1),"         /0",(R17/X17-1))</f>
        <v>-0.0040397621533293515</v>
      </c>
    </row>
    <row r="18" spans="1:25" ht="19.5" customHeight="1">
      <c r="A18" s="223" t="s">
        <v>271</v>
      </c>
      <c r="B18" s="221">
        <v>7247</v>
      </c>
      <c r="C18" s="218">
        <v>6242</v>
      </c>
      <c r="D18" s="217">
        <v>0</v>
      </c>
      <c r="E18" s="218">
        <v>0</v>
      </c>
      <c r="F18" s="217">
        <f t="shared" si="6"/>
        <v>13489</v>
      </c>
      <c r="G18" s="220">
        <f t="shared" si="7"/>
        <v>0.016291102152420658</v>
      </c>
      <c r="H18" s="221">
        <v>5638</v>
      </c>
      <c r="I18" s="218">
        <v>5597</v>
      </c>
      <c r="J18" s="217">
        <v>589</v>
      </c>
      <c r="K18" s="218"/>
      <c r="L18" s="217">
        <f t="shared" si="8"/>
        <v>11824</v>
      </c>
      <c r="M18" s="222">
        <f t="shared" si="9"/>
        <v>0.14081529093369416</v>
      </c>
      <c r="N18" s="221">
        <v>21704</v>
      </c>
      <c r="O18" s="218">
        <v>21214</v>
      </c>
      <c r="P18" s="217"/>
      <c r="Q18" s="218"/>
      <c r="R18" s="217">
        <f t="shared" si="10"/>
        <v>42918</v>
      </c>
      <c r="S18" s="220">
        <f t="shared" si="11"/>
        <v>0.0166499396547343</v>
      </c>
      <c r="T18" s="221">
        <v>18698</v>
      </c>
      <c r="U18" s="218">
        <v>19097</v>
      </c>
      <c r="V18" s="217">
        <v>589</v>
      </c>
      <c r="W18" s="218"/>
      <c r="X18" s="217">
        <f t="shared" si="12"/>
        <v>38384</v>
      </c>
      <c r="Y18" s="216">
        <f t="shared" si="13"/>
        <v>0.11812213422259266</v>
      </c>
    </row>
    <row r="19" spans="1:25" ht="19.5" customHeight="1">
      <c r="A19" s="223" t="s">
        <v>272</v>
      </c>
      <c r="B19" s="221">
        <v>5902</v>
      </c>
      <c r="C19" s="218">
        <v>5107</v>
      </c>
      <c r="D19" s="217">
        <v>1</v>
      </c>
      <c r="E19" s="218">
        <v>0</v>
      </c>
      <c r="F19" s="217">
        <f t="shared" si="6"/>
        <v>11010</v>
      </c>
      <c r="G19" s="220">
        <f t="shared" si="7"/>
        <v>0.013297133567955479</v>
      </c>
      <c r="H19" s="221">
        <v>2492</v>
      </c>
      <c r="I19" s="218">
        <v>2289</v>
      </c>
      <c r="J19" s="217"/>
      <c r="K19" s="218"/>
      <c r="L19" s="217">
        <f t="shared" si="8"/>
        <v>4781</v>
      </c>
      <c r="M19" s="222">
        <f t="shared" si="9"/>
        <v>1.3028655093076762</v>
      </c>
      <c r="N19" s="221">
        <v>17014</v>
      </c>
      <c r="O19" s="218">
        <v>16727</v>
      </c>
      <c r="P19" s="217">
        <v>6</v>
      </c>
      <c r="Q19" s="218"/>
      <c r="R19" s="217">
        <f t="shared" si="10"/>
        <v>33747</v>
      </c>
      <c r="S19" s="220">
        <f t="shared" si="11"/>
        <v>0.013092071241164975</v>
      </c>
      <c r="T19" s="221">
        <v>6984</v>
      </c>
      <c r="U19" s="218">
        <v>7496</v>
      </c>
      <c r="V19" s="217"/>
      <c r="W19" s="218"/>
      <c r="X19" s="217">
        <f t="shared" si="12"/>
        <v>14480</v>
      </c>
      <c r="Y19" s="216">
        <f t="shared" si="13"/>
        <v>1.3305939226519339</v>
      </c>
    </row>
    <row r="20" spans="1:25" ht="19.5" customHeight="1">
      <c r="A20" s="223" t="s">
        <v>273</v>
      </c>
      <c r="B20" s="221">
        <v>3829</v>
      </c>
      <c r="C20" s="218">
        <v>2855</v>
      </c>
      <c r="D20" s="217">
        <v>0</v>
      </c>
      <c r="E20" s="218">
        <v>0</v>
      </c>
      <c r="F20" s="217">
        <f t="shared" si="6"/>
        <v>6684</v>
      </c>
      <c r="G20" s="220">
        <f t="shared" si="7"/>
        <v>0.008072483266867794</v>
      </c>
      <c r="H20" s="221">
        <v>3475</v>
      </c>
      <c r="I20" s="218">
        <v>2518</v>
      </c>
      <c r="J20" s="217"/>
      <c r="K20" s="218"/>
      <c r="L20" s="217">
        <f t="shared" si="8"/>
        <v>5993</v>
      </c>
      <c r="M20" s="222">
        <f t="shared" si="9"/>
        <v>0.11530118471550144</v>
      </c>
      <c r="N20" s="221">
        <v>11488</v>
      </c>
      <c r="O20" s="218">
        <v>9282</v>
      </c>
      <c r="P20" s="217"/>
      <c r="Q20" s="218"/>
      <c r="R20" s="217">
        <f t="shared" si="10"/>
        <v>20770</v>
      </c>
      <c r="S20" s="220">
        <f t="shared" si="11"/>
        <v>0.008057673857794665</v>
      </c>
      <c r="T20" s="221">
        <v>10646</v>
      </c>
      <c r="U20" s="218">
        <v>8277</v>
      </c>
      <c r="V20" s="217"/>
      <c r="W20" s="218"/>
      <c r="X20" s="217">
        <f t="shared" si="12"/>
        <v>18923</v>
      </c>
      <c r="Y20" s="216">
        <f t="shared" si="13"/>
        <v>0.09760608782962543</v>
      </c>
    </row>
    <row r="21" spans="1:25" ht="19.5" customHeight="1">
      <c r="A21" s="223" t="s">
        <v>274</v>
      </c>
      <c r="B21" s="221">
        <v>3121</v>
      </c>
      <c r="C21" s="218">
        <v>3201</v>
      </c>
      <c r="D21" s="217">
        <v>0</v>
      </c>
      <c r="E21" s="218">
        <v>0</v>
      </c>
      <c r="F21" s="217">
        <f t="shared" si="6"/>
        <v>6322</v>
      </c>
      <c r="G21" s="220">
        <f t="shared" si="7"/>
        <v>0.007635284143198413</v>
      </c>
      <c r="H21" s="221">
        <v>2992</v>
      </c>
      <c r="I21" s="218">
        <v>2986</v>
      </c>
      <c r="J21" s="217"/>
      <c r="K21" s="218"/>
      <c r="L21" s="217">
        <f t="shared" si="8"/>
        <v>5978</v>
      </c>
      <c r="M21" s="222">
        <f t="shared" si="9"/>
        <v>0.05754432920709274</v>
      </c>
      <c r="N21" s="221">
        <v>8163</v>
      </c>
      <c r="O21" s="218">
        <v>8778</v>
      </c>
      <c r="P21" s="217">
        <v>118</v>
      </c>
      <c r="Q21" s="218">
        <v>0</v>
      </c>
      <c r="R21" s="217">
        <f t="shared" si="10"/>
        <v>17059</v>
      </c>
      <c r="S21" s="220">
        <f t="shared" si="11"/>
        <v>0.006617999920082772</v>
      </c>
      <c r="T21" s="221">
        <v>7996</v>
      </c>
      <c r="U21" s="218">
        <v>9182</v>
      </c>
      <c r="V21" s="217"/>
      <c r="W21" s="218"/>
      <c r="X21" s="217">
        <f t="shared" si="12"/>
        <v>17178</v>
      </c>
      <c r="Y21" s="216">
        <f t="shared" si="13"/>
        <v>-0.006927465362673191</v>
      </c>
    </row>
    <row r="22" spans="1:25" ht="19.5" customHeight="1">
      <c r="A22" s="223" t="s">
        <v>275</v>
      </c>
      <c r="B22" s="221">
        <v>2953</v>
      </c>
      <c r="C22" s="218">
        <v>3331</v>
      </c>
      <c r="D22" s="217">
        <v>2</v>
      </c>
      <c r="E22" s="218">
        <v>0</v>
      </c>
      <c r="F22" s="217">
        <f t="shared" si="6"/>
        <v>6286</v>
      </c>
      <c r="G22" s="220">
        <f t="shared" si="7"/>
        <v>0.007591805777308641</v>
      </c>
      <c r="H22" s="221">
        <v>2371</v>
      </c>
      <c r="I22" s="218">
        <v>2036</v>
      </c>
      <c r="J22" s="217"/>
      <c r="K22" s="218"/>
      <c r="L22" s="217">
        <f t="shared" si="8"/>
        <v>4407</v>
      </c>
      <c r="M22" s="222">
        <f t="shared" si="9"/>
        <v>0.42636714318130253</v>
      </c>
      <c r="N22" s="221">
        <v>9348</v>
      </c>
      <c r="O22" s="218">
        <v>9523</v>
      </c>
      <c r="P22" s="217">
        <v>3</v>
      </c>
      <c r="Q22" s="218"/>
      <c r="R22" s="217">
        <f t="shared" si="10"/>
        <v>18874</v>
      </c>
      <c r="S22" s="220">
        <f t="shared" si="11"/>
        <v>0.007322125006837579</v>
      </c>
      <c r="T22" s="221">
        <v>7260</v>
      </c>
      <c r="U22" s="218">
        <v>7323</v>
      </c>
      <c r="V22" s="217">
        <v>2</v>
      </c>
      <c r="W22" s="218">
        <v>1</v>
      </c>
      <c r="X22" s="217">
        <f t="shared" si="12"/>
        <v>14586</v>
      </c>
      <c r="Y22" s="216">
        <f t="shared" si="13"/>
        <v>0.2939805292746469</v>
      </c>
    </row>
    <row r="23" spans="1:25" ht="19.5" customHeight="1">
      <c r="A23" s="223" t="s">
        <v>276</v>
      </c>
      <c r="B23" s="221">
        <v>3204</v>
      </c>
      <c r="C23" s="218">
        <v>2819</v>
      </c>
      <c r="D23" s="217">
        <v>5</v>
      </c>
      <c r="E23" s="218">
        <v>0</v>
      </c>
      <c r="F23" s="217">
        <f t="shared" si="6"/>
        <v>6028</v>
      </c>
      <c r="G23" s="220">
        <f t="shared" si="7"/>
        <v>0.00728021082176527</v>
      </c>
      <c r="H23" s="221">
        <v>4288</v>
      </c>
      <c r="I23" s="218">
        <v>3854</v>
      </c>
      <c r="J23" s="217">
        <v>3</v>
      </c>
      <c r="K23" s="218">
        <v>0</v>
      </c>
      <c r="L23" s="217">
        <f t="shared" si="8"/>
        <v>8145</v>
      </c>
      <c r="M23" s="222">
        <f t="shared" si="9"/>
        <v>-0.2599140577041129</v>
      </c>
      <c r="N23" s="221">
        <v>10122</v>
      </c>
      <c r="O23" s="218">
        <v>9967</v>
      </c>
      <c r="P23" s="217">
        <v>10</v>
      </c>
      <c r="Q23" s="218">
        <v>0</v>
      </c>
      <c r="R23" s="217">
        <f t="shared" si="10"/>
        <v>20099</v>
      </c>
      <c r="S23" s="220">
        <f t="shared" si="11"/>
        <v>0.007797360946933797</v>
      </c>
      <c r="T23" s="221">
        <v>10589</v>
      </c>
      <c r="U23" s="218">
        <v>10559</v>
      </c>
      <c r="V23" s="217">
        <v>3</v>
      </c>
      <c r="W23" s="218">
        <v>15</v>
      </c>
      <c r="X23" s="217">
        <f t="shared" si="12"/>
        <v>21166</v>
      </c>
      <c r="Y23" s="216">
        <f t="shared" si="13"/>
        <v>-0.05041103656808088</v>
      </c>
    </row>
    <row r="24" spans="1:25" ht="19.5" customHeight="1">
      <c r="A24" s="223" t="s">
        <v>277</v>
      </c>
      <c r="B24" s="221">
        <v>1703</v>
      </c>
      <c r="C24" s="218">
        <v>3947</v>
      </c>
      <c r="D24" s="217">
        <v>0</v>
      </c>
      <c r="E24" s="218">
        <v>0</v>
      </c>
      <c r="F24" s="217">
        <f t="shared" si="6"/>
        <v>5650</v>
      </c>
      <c r="G24" s="220">
        <f t="shared" si="7"/>
        <v>0.006823687979922657</v>
      </c>
      <c r="H24" s="221">
        <v>1511</v>
      </c>
      <c r="I24" s="218">
        <v>3099</v>
      </c>
      <c r="J24" s="217"/>
      <c r="K24" s="218"/>
      <c r="L24" s="217">
        <f t="shared" si="8"/>
        <v>4610</v>
      </c>
      <c r="M24" s="222">
        <f t="shared" si="9"/>
        <v>0.22559652928416485</v>
      </c>
      <c r="N24" s="221">
        <v>5440</v>
      </c>
      <c r="O24" s="218">
        <v>11990</v>
      </c>
      <c r="P24" s="217"/>
      <c r="Q24" s="218"/>
      <c r="R24" s="217">
        <f t="shared" si="10"/>
        <v>17430</v>
      </c>
      <c r="S24" s="220">
        <f t="shared" si="11"/>
        <v>0.006761928519083342</v>
      </c>
      <c r="T24" s="221">
        <v>4847</v>
      </c>
      <c r="U24" s="218">
        <v>9739</v>
      </c>
      <c r="V24" s="217"/>
      <c r="W24" s="218"/>
      <c r="X24" s="217">
        <f t="shared" si="12"/>
        <v>14586</v>
      </c>
      <c r="Y24" s="216">
        <f t="shared" si="13"/>
        <v>0.19498148909913615</v>
      </c>
    </row>
    <row r="25" spans="1:25" ht="19.5" customHeight="1">
      <c r="A25" s="223" t="s">
        <v>278</v>
      </c>
      <c r="B25" s="221">
        <v>3029</v>
      </c>
      <c r="C25" s="218">
        <v>2312</v>
      </c>
      <c r="D25" s="217">
        <v>0</v>
      </c>
      <c r="E25" s="218">
        <v>0</v>
      </c>
      <c r="F25" s="217">
        <f t="shared" si="6"/>
        <v>5341</v>
      </c>
      <c r="G25" s="220">
        <f t="shared" si="7"/>
        <v>0.006450498672702108</v>
      </c>
      <c r="H25" s="221">
        <v>2925</v>
      </c>
      <c r="I25" s="218">
        <v>2719</v>
      </c>
      <c r="J25" s="217"/>
      <c r="K25" s="218"/>
      <c r="L25" s="217">
        <f t="shared" si="8"/>
        <v>5644</v>
      </c>
      <c r="M25" s="222">
        <f t="shared" si="9"/>
        <v>-0.05368532955350813</v>
      </c>
      <c r="N25" s="221">
        <v>8422</v>
      </c>
      <c r="O25" s="218">
        <v>7692</v>
      </c>
      <c r="P25" s="217"/>
      <c r="Q25" s="218"/>
      <c r="R25" s="217">
        <f t="shared" si="10"/>
        <v>16114</v>
      </c>
      <c r="S25" s="220">
        <f t="shared" si="11"/>
        <v>0.006251389337722832</v>
      </c>
      <c r="T25" s="221">
        <v>8590</v>
      </c>
      <c r="U25" s="218">
        <v>8080</v>
      </c>
      <c r="V25" s="217">
        <v>7</v>
      </c>
      <c r="W25" s="218">
        <v>3</v>
      </c>
      <c r="X25" s="217">
        <f t="shared" si="12"/>
        <v>16680</v>
      </c>
      <c r="Y25" s="216">
        <f t="shared" si="13"/>
        <v>-0.03393285371702637</v>
      </c>
    </row>
    <row r="26" spans="1:25" ht="19.5" customHeight="1">
      <c r="A26" s="223" t="s">
        <v>279</v>
      </c>
      <c r="B26" s="221">
        <v>2574</v>
      </c>
      <c r="C26" s="218">
        <v>1789</v>
      </c>
      <c r="D26" s="217">
        <v>0</v>
      </c>
      <c r="E26" s="218">
        <v>0</v>
      </c>
      <c r="F26" s="217">
        <f t="shared" si="6"/>
        <v>4363</v>
      </c>
      <c r="G26" s="220">
        <f t="shared" si="7"/>
        <v>0.005269336399363283</v>
      </c>
      <c r="H26" s="221">
        <v>2476</v>
      </c>
      <c r="I26" s="218">
        <v>104</v>
      </c>
      <c r="J26" s="217"/>
      <c r="K26" s="218"/>
      <c r="L26" s="217">
        <f t="shared" si="8"/>
        <v>2580</v>
      </c>
      <c r="M26" s="222">
        <f t="shared" si="9"/>
        <v>0.6910852713178295</v>
      </c>
      <c r="N26" s="221">
        <v>6586</v>
      </c>
      <c r="O26" s="218">
        <v>5573</v>
      </c>
      <c r="P26" s="217"/>
      <c r="Q26" s="218"/>
      <c r="R26" s="217">
        <f t="shared" si="10"/>
        <v>12159</v>
      </c>
      <c r="S26" s="220">
        <f t="shared" si="11"/>
        <v>0.004717056159697897</v>
      </c>
      <c r="T26" s="221">
        <v>6833</v>
      </c>
      <c r="U26" s="218">
        <v>2859</v>
      </c>
      <c r="V26" s="217"/>
      <c r="W26" s="218"/>
      <c r="X26" s="217">
        <f t="shared" si="12"/>
        <v>9692</v>
      </c>
      <c r="Y26" s="216">
        <f t="shared" si="13"/>
        <v>0.2545398266611638</v>
      </c>
    </row>
    <row r="27" spans="1:25" ht="19.5" customHeight="1">
      <c r="A27" s="223" t="s">
        <v>280</v>
      </c>
      <c r="B27" s="221">
        <v>2293</v>
      </c>
      <c r="C27" s="218">
        <v>1831</v>
      </c>
      <c r="D27" s="217">
        <v>0</v>
      </c>
      <c r="E27" s="218">
        <v>0</v>
      </c>
      <c r="F27" s="217">
        <f t="shared" si="6"/>
        <v>4124</v>
      </c>
      <c r="G27" s="220">
        <f t="shared" si="7"/>
        <v>0.004980688359150626</v>
      </c>
      <c r="H27" s="221">
        <v>2242</v>
      </c>
      <c r="I27" s="218">
        <v>1889</v>
      </c>
      <c r="J27" s="217">
        <v>39</v>
      </c>
      <c r="K27" s="218"/>
      <c r="L27" s="217">
        <f t="shared" si="8"/>
        <v>4170</v>
      </c>
      <c r="M27" s="222">
        <f t="shared" si="9"/>
        <v>-0.011031175059951992</v>
      </c>
      <c r="N27" s="221">
        <v>6574</v>
      </c>
      <c r="O27" s="218">
        <v>5774</v>
      </c>
      <c r="P27" s="217"/>
      <c r="Q27" s="218"/>
      <c r="R27" s="217">
        <f t="shared" si="10"/>
        <v>12348</v>
      </c>
      <c r="S27" s="220">
        <f t="shared" si="11"/>
        <v>0.004790378276169885</v>
      </c>
      <c r="T27" s="221">
        <v>6151</v>
      </c>
      <c r="U27" s="218">
        <v>5642</v>
      </c>
      <c r="V27" s="217">
        <v>39</v>
      </c>
      <c r="W27" s="218"/>
      <c r="X27" s="217">
        <f t="shared" si="12"/>
        <v>11832</v>
      </c>
      <c r="Y27" s="216">
        <f t="shared" si="13"/>
        <v>0.043610547667342736</v>
      </c>
    </row>
    <row r="28" spans="1:25" ht="19.5" customHeight="1">
      <c r="A28" s="223" t="s">
        <v>281</v>
      </c>
      <c r="B28" s="221">
        <v>1890</v>
      </c>
      <c r="C28" s="218">
        <v>1637</v>
      </c>
      <c r="D28" s="217">
        <v>0</v>
      </c>
      <c r="E28" s="218">
        <v>0</v>
      </c>
      <c r="F28" s="217">
        <f t="shared" si="6"/>
        <v>3527</v>
      </c>
      <c r="G28" s="220">
        <f t="shared" si="7"/>
        <v>0.004259672124811896</v>
      </c>
      <c r="H28" s="221">
        <v>1600</v>
      </c>
      <c r="I28" s="218">
        <v>1359</v>
      </c>
      <c r="J28" s="217"/>
      <c r="K28" s="218"/>
      <c r="L28" s="217">
        <f t="shared" si="8"/>
        <v>2959</v>
      </c>
      <c r="M28" s="222">
        <f t="shared" si="9"/>
        <v>0.19195674214261582</v>
      </c>
      <c r="N28" s="221">
        <v>5977</v>
      </c>
      <c r="O28" s="218">
        <v>5550</v>
      </c>
      <c r="P28" s="217">
        <v>0</v>
      </c>
      <c r="Q28" s="218"/>
      <c r="R28" s="217">
        <f t="shared" si="10"/>
        <v>11527</v>
      </c>
      <c r="S28" s="220">
        <f t="shared" si="11"/>
        <v>0.004471873209378869</v>
      </c>
      <c r="T28" s="221">
        <v>5267</v>
      </c>
      <c r="U28" s="218">
        <v>4881</v>
      </c>
      <c r="V28" s="217">
        <v>0</v>
      </c>
      <c r="W28" s="218">
        <v>9</v>
      </c>
      <c r="X28" s="217">
        <f t="shared" si="12"/>
        <v>10157</v>
      </c>
      <c r="Y28" s="216">
        <f t="shared" si="13"/>
        <v>0.1348823471497489</v>
      </c>
    </row>
    <row r="29" spans="1:25" ht="19.5" customHeight="1">
      <c r="A29" s="223" t="s">
        <v>282</v>
      </c>
      <c r="B29" s="221">
        <v>1755</v>
      </c>
      <c r="C29" s="218">
        <v>1164</v>
      </c>
      <c r="D29" s="217">
        <v>0</v>
      </c>
      <c r="E29" s="218">
        <v>0</v>
      </c>
      <c r="F29" s="217">
        <f t="shared" si="6"/>
        <v>2919</v>
      </c>
      <c r="G29" s="220">
        <f t="shared" si="7"/>
        <v>0.003525370834229068</v>
      </c>
      <c r="H29" s="221">
        <v>1187</v>
      </c>
      <c r="I29" s="218">
        <v>1013</v>
      </c>
      <c r="J29" s="217"/>
      <c r="K29" s="218"/>
      <c r="L29" s="217">
        <f t="shared" si="8"/>
        <v>2200</v>
      </c>
      <c r="M29" s="222">
        <f t="shared" si="9"/>
        <v>0.3268181818181819</v>
      </c>
      <c r="N29" s="221">
        <v>4798</v>
      </c>
      <c r="O29" s="218">
        <v>4062</v>
      </c>
      <c r="P29" s="217"/>
      <c r="Q29" s="218"/>
      <c r="R29" s="217">
        <f t="shared" si="10"/>
        <v>8860</v>
      </c>
      <c r="S29" s="220">
        <f t="shared" si="11"/>
        <v>0.003437216676940815</v>
      </c>
      <c r="T29" s="221">
        <v>3936</v>
      </c>
      <c r="U29" s="218">
        <v>3626</v>
      </c>
      <c r="V29" s="217"/>
      <c r="W29" s="218"/>
      <c r="X29" s="217">
        <f t="shared" si="12"/>
        <v>7562</v>
      </c>
      <c r="Y29" s="216">
        <f t="shared" si="13"/>
        <v>0.17164771224543762</v>
      </c>
    </row>
    <row r="30" spans="1:25" ht="19.5" customHeight="1">
      <c r="A30" s="223" t="s">
        <v>283</v>
      </c>
      <c r="B30" s="221">
        <v>1535</v>
      </c>
      <c r="C30" s="218">
        <v>1245</v>
      </c>
      <c r="D30" s="217">
        <v>0</v>
      </c>
      <c r="E30" s="218">
        <v>0</v>
      </c>
      <c r="F30" s="217">
        <f t="shared" si="6"/>
        <v>2780</v>
      </c>
      <c r="G30" s="220">
        <f t="shared" si="7"/>
        <v>0.0033574960325991124</v>
      </c>
      <c r="H30" s="221">
        <v>1092</v>
      </c>
      <c r="I30" s="218">
        <v>945</v>
      </c>
      <c r="J30" s="217"/>
      <c r="K30" s="218"/>
      <c r="L30" s="217">
        <f t="shared" si="8"/>
        <v>2037</v>
      </c>
      <c r="M30" s="222">
        <f t="shared" si="9"/>
        <v>0.364752086401571</v>
      </c>
      <c r="N30" s="221">
        <v>4217</v>
      </c>
      <c r="O30" s="218">
        <v>3581</v>
      </c>
      <c r="P30" s="217"/>
      <c r="Q30" s="218"/>
      <c r="R30" s="217">
        <f t="shared" si="10"/>
        <v>7798</v>
      </c>
      <c r="S30" s="220">
        <f t="shared" si="11"/>
        <v>0.0030252162129553585</v>
      </c>
      <c r="T30" s="221">
        <v>3439</v>
      </c>
      <c r="U30" s="218">
        <v>3195</v>
      </c>
      <c r="V30" s="217"/>
      <c r="W30" s="218"/>
      <c r="X30" s="217">
        <f t="shared" si="12"/>
        <v>6634</v>
      </c>
      <c r="Y30" s="216">
        <f t="shared" si="13"/>
        <v>0.17545975278866455</v>
      </c>
    </row>
    <row r="31" spans="1:25" ht="19.5" customHeight="1">
      <c r="A31" s="223" t="s">
        <v>284</v>
      </c>
      <c r="B31" s="221">
        <v>992</v>
      </c>
      <c r="C31" s="218">
        <v>827</v>
      </c>
      <c r="D31" s="217">
        <v>0</v>
      </c>
      <c r="E31" s="218">
        <v>0</v>
      </c>
      <c r="F31" s="217">
        <f t="shared" si="6"/>
        <v>1819</v>
      </c>
      <c r="G31" s="220">
        <f t="shared" si="7"/>
        <v>0.0021968652098193473</v>
      </c>
      <c r="H31" s="221">
        <v>767</v>
      </c>
      <c r="I31" s="218">
        <v>607</v>
      </c>
      <c r="J31" s="217">
        <v>1</v>
      </c>
      <c r="K31" s="218"/>
      <c r="L31" s="217">
        <f t="shared" si="8"/>
        <v>1375</v>
      </c>
      <c r="M31" s="222">
        <f t="shared" si="9"/>
        <v>0.3229090909090908</v>
      </c>
      <c r="N31" s="221">
        <v>3387</v>
      </c>
      <c r="O31" s="218">
        <v>2622</v>
      </c>
      <c r="P31" s="217">
        <v>0</v>
      </c>
      <c r="Q31" s="218"/>
      <c r="R31" s="217">
        <f t="shared" si="10"/>
        <v>6009</v>
      </c>
      <c r="S31" s="220">
        <f t="shared" si="11"/>
        <v>0.0023311777665617787</v>
      </c>
      <c r="T31" s="221">
        <v>2262</v>
      </c>
      <c r="U31" s="218">
        <v>1716</v>
      </c>
      <c r="V31" s="217">
        <v>3</v>
      </c>
      <c r="W31" s="218">
        <v>3</v>
      </c>
      <c r="X31" s="217">
        <f t="shared" si="12"/>
        <v>3984</v>
      </c>
      <c r="Y31" s="216">
        <f t="shared" si="13"/>
        <v>0.5082831325301205</v>
      </c>
    </row>
    <row r="32" spans="1:25" ht="19.5" customHeight="1">
      <c r="A32" s="223" t="s">
        <v>285</v>
      </c>
      <c r="B32" s="221">
        <v>317</v>
      </c>
      <c r="C32" s="218">
        <v>241</v>
      </c>
      <c r="D32" s="217">
        <v>0</v>
      </c>
      <c r="E32" s="218">
        <v>0</v>
      </c>
      <c r="F32" s="217">
        <f t="shared" si="0"/>
        <v>558</v>
      </c>
      <c r="G32" s="220">
        <f t="shared" si="1"/>
        <v>0.0006739146712914766</v>
      </c>
      <c r="H32" s="221">
        <v>444</v>
      </c>
      <c r="I32" s="218">
        <v>221</v>
      </c>
      <c r="J32" s="217">
        <v>3</v>
      </c>
      <c r="K32" s="218">
        <v>0</v>
      </c>
      <c r="L32" s="217">
        <f t="shared" si="2"/>
        <v>668</v>
      </c>
      <c r="M32" s="222">
        <f>IF(ISERROR(F32/L32-1),"         /0",(F32/L32-1))</f>
        <v>-0.16467065868263475</v>
      </c>
      <c r="N32" s="221">
        <v>994</v>
      </c>
      <c r="O32" s="218">
        <v>1080</v>
      </c>
      <c r="P32" s="217">
        <v>17</v>
      </c>
      <c r="Q32" s="218">
        <v>0</v>
      </c>
      <c r="R32" s="217">
        <f t="shared" si="3"/>
        <v>2091</v>
      </c>
      <c r="S32" s="220">
        <f t="shared" si="4"/>
        <v>0.0008111986536662805</v>
      </c>
      <c r="T32" s="221">
        <v>928</v>
      </c>
      <c r="U32" s="218">
        <v>859</v>
      </c>
      <c r="V32" s="217">
        <v>8</v>
      </c>
      <c r="W32" s="218">
        <v>4</v>
      </c>
      <c r="X32" s="217">
        <f t="shared" si="5"/>
        <v>1799</v>
      </c>
      <c r="Y32" s="216">
        <f>IF(ISERROR(R32/X32-1),"         /0",(R32/X32-1))</f>
        <v>0.16231239577543088</v>
      </c>
    </row>
    <row r="33" spans="1:25" ht="19.5" customHeight="1" thickBot="1">
      <c r="A33" s="223" t="s">
        <v>263</v>
      </c>
      <c r="B33" s="221">
        <v>12001</v>
      </c>
      <c r="C33" s="218">
        <v>7701</v>
      </c>
      <c r="D33" s="217">
        <v>9</v>
      </c>
      <c r="E33" s="218">
        <v>17</v>
      </c>
      <c r="F33" s="217">
        <f t="shared" si="0"/>
        <v>19728</v>
      </c>
      <c r="G33" s="220">
        <f t="shared" si="1"/>
        <v>0.023826144507595428</v>
      </c>
      <c r="H33" s="221">
        <v>10192</v>
      </c>
      <c r="I33" s="218">
        <v>6534</v>
      </c>
      <c r="J33" s="217">
        <v>10</v>
      </c>
      <c r="K33" s="218">
        <v>2</v>
      </c>
      <c r="L33" s="217">
        <f t="shared" si="2"/>
        <v>16738</v>
      </c>
      <c r="M33" s="222">
        <f>IF(ISERROR(F33/L33-1),"         /0",(F33/L33-1))</f>
        <v>0.17863544031544998</v>
      </c>
      <c r="N33" s="221">
        <v>36398</v>
      </c>
      <c r="O33" s="218">
        <v>24577</v>
      </c>
      <c r="P33" s="217">
        <v>23</v>
      </c>
      <c r="Q33" s="218">
        <v>38</v>
      </c>
      <c r="R33" s="217">
        <f t="shared" si="3"/>
        <v>61036</v>
      </c>
      <c r="S33" s="220">
        <f t="shared" si="4"/>
        <v>0.023678776195683926</v>
      </c>
      <c r="T33" s="221">
        <v>31205</v>
      </c>
      <c r="U33" s="218">
        <v>19538</v>
      </c>
      <c r="V33" s="217">
        <v>21</v>
      </c>
      <c r="W33" s="218">
        <v>41</v>
      </c>
      <c r="X33" s="217">
        <f t="shared" si="5"/>
        <v>50805</v>
      </c>
      <c r="Y33" s="216">
        <f>IF(ISERROR(R33/X33-1),"         /0",(R33/X33-1))</f>
        <v>0.20137781714398195</v>
      </c>
    </row>
    <row r="34" spans="1:25" s="224" customFormat="1" ht="19.5" customHeight="1">
      <c r="A34" s="231" t="s">
        <v>60</v>
      </c>
      <c r="B34" s="228">
        <f>SUM(B35:B51)</f>
        <v>123747</v>
      </c>
      <c r="C34" s="227">
        <f>SUM(C35:C51)</f>
        <v>113603</v>
      </c>
      <c r="D34" s="226">
        <f>SUM(D35:D51)</f>
        <v>23</v>
      </c>
      <c r="E34" s="227">
        <f>SUM(E35:E51)</f>
        <v>2</v>
      </c>
      <c r="F34" s="226">
        <f t="shared" si="0"/>
        <v>237375</v>
      </c>
      <c r="G34" s="229">
        <f t="shared" si="1"/>
        <v>0.2866854750856886</v>
      </c>
      <c r="H34" s="228">
        <f>SUM(H35:H51)</f>
        <v>108144</v>
      </c>
      <c r="I34" s="227">
        <f>SUM(I35:I51)</f>
        <v>104573</v>
      </c>
      <c r="J34" s="226">
        <f>SUM(J35:J51)</f>
        <v>106</v>
      </c>
      <c r="K34" s="227">
        <f>SUM(K35:K51)</f>
        <v>81</v>
      </c>
      <c r="L34" s="226">
        <f t="shared" si="2"/>
        <v>212904</v>
      </c>
      <c r="M34" s="230">
        <f>IF(ISERROR(F34/L34-1),"         /0",(F34/L34-1))</f>
        <v>0.11493912749408186</v>
      </c>
      <c r="N34" s="228">
        <f>SUM(N35:N51)</f>
        <v>361793</v>
      </c>
      <c r="O34" s="227">
        <f>SUM(O35:O51)</f>
        <v>352459</v>
      </c>
      <c r="P34" s="226">
        <f>SUM(P35:P51)</f>
        <v>46</v>
      </c>
      <c r="Q34" s="227">
        <f>SUM(Q35:Q51)</f>
        <v>28</v>
      </c>
      <c r="R34" s="226">
        <f t="shared" si="3"/>
        <v>714326</v>
      </c>
      <c r="S34" s="229">
        <f t="shared" si="4"/>
        <v>0.2771211331797319</v>
      </c>
      <c r="T34" s="228">
        <f>SUM(T35:T51)</f>
        <v>320445</v>
      </c>
      <c r="U34" s="227">
        <f>SUM(U35:U51)</f>
        <v>318274</v>
      </c>
      <c r="V34" s="226">
        <f>SUM(V35:V51)</f>
        <v>176</v>
      </c>
      <c r="W34" s="227">
        <f>SUM(W35:W51)</f>
        <v>105</v>
      </c>
      <c r="X34" s="226">
        <f t="shared" si="5"/>
        <v>639000</v>
      </c>
      <c r="Y34" s="225">
        <f>IF(ISERROR(R34/X34-1),"         /0",(R34/X34-1))</f>
        <v>0.11788106416275435</v>
      </c>
    </row>
    <row r="35" spans="1:25" ht="19.5" customHeight="1">
      <c r="A35" s="238" t="s">
        <v>286</v>
      </c>
      <c r="B35" s="235">
        <v>25054</v>
      </c>
      <c r="C35" s="233">
        <v>22323</v>
      </c>
      <c r="D35" s="234">
        <v>0</v>
      </c>
      <c r="E35" s="233">
        <v>0</v>
      </c>
      <c r="F35" s="217">
        <f t="shared" si="0"/>
        <v>47377</v>
      </c>
      <c r="G35" s="220">
        <f t="shared" si="1"/>
        <v>0.05721873724332668</v>
      </c>
      <c r="H35" s="235">
        <v>21363</v>
      </c>
      <c r="I35" s="233">
        <v>19982</v>
      </c>
      <c r="J35" s="234">
        <v>7</v>
      </c>
      <c r="K35" s="233"/>
      <c r="L35" s="234">
        <f t="shared" si="2"/>
        <v>41352</v>
      </c>
      <c r="M35" s="237">
        <f>IF(ISERROR(F35/L35-1),"         /0",(F35/L35-1))</f>
        <v>0.14570032888372997</v>
      </c>
      <c r="N35" s="235">
        <v>74598</v>
      </c>
      <c r="O35" s="233">
        <v>74261</v>
      </c>
      <c r="P35" s="234"/>
      <c r="Q35" s="233">
        <v>2</v>
      </c>
      <c r="R35" s="217">
        <f t="shared" si="3"/>
        <v>148861</v>
      </c>
      <c r="S35" s="220">
        <f t="shared" si="4"/>
        <v>0.057750283492786304</v>
      </c>
      <c r="T35" s="239">
        <v>57181</v>
      </c>
      <c r="U35" s="233">
        <v>58067</v>
      </c>
      <c r="V35" s="234">
        <v>7</v>
      </c>
      <c r="W35" s="233">
        <v>0</v>
      </c>
      <c r="X35" s="234">
        <f t="shared" si="5"/>
        <v>115255</v>
      </c>
      <c r="Y35" s="232">
        <f>IF(ISERROR(R35/X35-1),"         /0",(R35/X35-1))</f>
        <v>0.2915795410177433</v>
      </c>
    </row>
    <row r="36" spans="1:25" ht="19.5" customHeight="1">
      <c r="A36" s="238" t="s">
        <v>287</v>
      </c>
      <c r="B36" s="235">
        <v>17507</v>
      </c>
      <c r="C36" s="233">
        <v>16480</v>
      </c>
      <c r="D36" s="234">
        <v>0</v>
      </c>
      <c r="E36" s="233">
        <v>2</v>
      </c>
      <c r="F36" s="234">
        <f t="shared" si="0"/>
        <v>33989</v>
      </c>
      <c r="G36" s="236">
        <f t="shared" si="1"/>
        <v>0.041049616061874544</v>
      </c>
      <c r="H36" s="235">
        <v>14920</v>
      </c>
      <c r="I36" s="233">
        <v>15031</v>
      </c>
      <c r="J36" s="234"/>
      <c r="K36" s="233"/>
      <c r="L36" s="217">
        <f t="shared" si="2"/>
        <v>29951</v>
      </c>
      <c r="M36" s="237">
        <f>IF(ISERROR(F36/L36-1),"         /0",(F36/L36-1))</f>
        <v>0.1348202063370172</v>
      </c>
      <c r="N36" s="235">
        <v>48805</v>
      </c>
      <c r="O36" s="233">
        <v>46381</v>
      </c>
      <c r="P36" s="234">
        <v>6</v>
      </c>
      <c r="Q36" s="233">
        <v>7</v>
      </c>
      <c r="R36" s="234">
        <f t="shared" si="3"/>
        <v>95199</v>
      </c>
      <c r="S36" s="236">
        <f t="shared" si="4"/>
        <v>0.03693223368262852</v>
      </c>
      <c r="T36" s="239">
        <v>43997</v>
      </c>
      <c r="U36" s="233">
        <v>44075</v>
      </c>
      <c r="V36" s="234"/>
      <c r="W36" s="233">
        <v>0</v>
      </c>
      <c r="X36" s="234">
        <f t="shared" si="5"/>
        <v>88072</v>
      </c>
      <c r="Y36" s="232">
        <f>IF(ISERROR(R36/X36-1),"         /0",(R36/X36-1))</f>
        <v>0.0809224271050959</v>
      </c>
    </row>
    <row r="37" spans="1:25" ht="19.5" customHeight="1">
      <c r="A37" s="238" t="s">
        <v>288</v>
      </c>
      <c r="B37" s="235">
        <v>16756</v>
      </c>
      <c r="C37" s="233">
        <v>13048</v>
      </c>
      <c r="D37" s="234">
        <v>0</v>
      </c>
      <c r="E37" s="233">
        <v>0</v>
      </c>
      <c r="F37" s="234">
        <f t="shared" si="0"/>
        <v>29804</v>
      </c>
      <c r="G37" s="236">
        <f t="shared" si="1"/>
        <v>0.03599525602718847</v>
      </c>
      <c r="H37" s="235">
        <v>7859</v>
      </c>
      <c r="I37" s="233">
        <v>7778</v>
      </c>
      <c r="J37" s="234"/>
      <c r="K37" s="233"/>
      <c r="L37" s="234">
        <f t="shared" si="2"/>
        <v>15637</v>
      </c>
      <c r="M37" s="237">
        <f>IF(ISERROR(F37/L37-1),"         /0",(F37/L37-1))</f>
        <v>0.9059921979919421</v>
      </c>
      <c r="N37" s="235">
        <v>48803</v>
      </c>
      <c r="O37" s="233">
        <v>45079</v>
      </c>
      <c r="P37" s="234"/>
      <c r="Q37" s="233"/>
      <c r="R37" s="234">
        <f t="shared" si="3"/>
        <v>93882</v>
      </c>
      <c r="S37" s="236">
        <f t="shared" si="4"/>
        <v>0.03642130655356181</v>
      </c>
      <c r="T37" s="239">
        <v>22041</v>
      </c>
      <c r="U37" s="233">
        <v>20751</v>
      </c>
      <c r="V37" s="234"/>
      <c r="W37" s="233">
        <v>2</v>
      </c>
      <c r="X37" s="234">
        <f t="shared" si="5"/>
        <v>42794</v>
      </c>
      <c r="Y37" s="232">
        <f>IF(ISERROR(R37/X37-1),"         /0",(R37/X37-1))</f>
        <v>1.1938122166658878</v>
      </c>
    </row>
    <row r="38" spans="1:25" ht="19.5" customHeight="1">
      <c r="A38" s="238" t="s">
        <v>289</v>
      </c>
      <c r="B38" s="235">
        <v>9591</v>
      </c>
      <c r="C38" s="233">
        <v>11127</v>
      </c>
      <c r="D38" s="234">
        <v>0</v>
      </c>
      <c r="E38" s="233">
        <v>0</v>
      </c>
      <c r="F38" s="234">
        <f t="shared" si="0"/>
        <v>20718</v>
      </c>
      <c r="G38" s="236">
        <f t="shared" si="1"/>
        <v>0.025021799569564178</v>
      </c>
      <c r="H38" s="235">
        <v>8410</v>
      </c>
      <c r="I38" s="233">
        <v>8303</v>
      </c>
      <c r="J38" s="234">
        <v>54</v>
      </c>
      <c r="K38" s="233">
        <v>0</v>
      </c>
      <c r="L38" s="217">
        <f t="shared" si="2"/>
        <v>16767</v>
      </c>
      <c r="M38" s="237" t="s">
        <v>50</v>
      </c>
      <c r="N38" s="235">
        <v>28476</v>
      </c>
      <c r="O38" s="233">
        <v>30873</v>
      </c>
      <c r="P38" s="234">
        <v>0</v>
      </c>
      <c r="Q38" s="233">
        <v>0</v>
      </c>
      <c r="R38" s="217">
        <f t="shared" si="3"/>
        <v>59349</v>
      </c>
      <c r="S38" s="236">
        <f t="shared" si="4"/>
        <v>0.02302430841532285</v>
      </c>
      <c r="T38" s="239">
        <v>32936</v>
      </c>
      <c r="U38" s="233">
        <v>35238</v>
      </c>
      <c r="V38" s="234">
        <v>54</v>
      </c>
      <c r="W38" s="233">
        <v>0</v>
      </c>
      <c r="X38" s="234">
        <f t="shared" si="5"/>
        <v>68228</v>
      </c>
      <c r="Y38" s="232" t="s">
        <v>50</v>
      </c>
    </row>
    <row r="39" spans="1:25" ht="19.5" customHeight="1">
      <c r="A39" s="238" t="s">
        <v>290</v>
      </c>
      <c r="B39" s="235">
        <v>9081</v>
      </c>
      <c r="C39" s="233">
        <v>10483</v>
      </c>
      <c r="D39" s="234">
        <v>0</v>
      </c>
      <c r="E39" s="233">
        <v>0</v>
      </c>
      <c r="F39" s="234">
        <f t="shared" si="0"/>
        <v>19564</v>
      </c>
      <c r="G39" s="236">
        <f t="shared" si="1"/>
        <v>0.023628076396319798</v>
      </c>
      <c r="H39" s="235">
        <v>9446</v>
      </c>
      <c r="I39" s="233">
        <v>10235</v>
      </c>
      <c r="J39" s="234">
        <v>0</v>
      </c>
      <c r="K39" s="233">
        <v>0</v>
      </c>
      <c r="L39" s="234">
        <f t="shared" si="2"/>
        <v>19681</v>
      </c>
      <c r="M39" s="237">
        <f>IF(ISERROR(F39/L39-1),"         /0",(F39/L39-1))</f>
        <v>-0.005944819877038765</v>
      </c>
      <c r="N39" s="235">
        <v>24365</v>
      </c>
      <c r="O39" s="233">
        <v>26722</v>
      </c>
      <c r="P39" s="234"/>
      <c r="Q39" s="233"/>
      <c r="R39" s="234">
        <f t="shared" si="3"/>
        <v>51087</v>
      </c>
      <c r="S39" s="236">
        <f t="shared" si="4"/>
        <v>0.01981908446669023</v>
      </c>
      <c r="T39" s="239">
        <v>24493</v>
      </c>
      <c r="U39" s="233">
        <v>25879</v>
      </c>
      <c r="V39" s="234">
        <v>2</v>
      </c>
      <c r="W39" s="233">
        <v>2</v>
      </c>
      <c r="X39" s="234">
        <f t="shared" si="5"/>
        <v>50376</v>
      </c>
      <c r="Y39" s="232">
        <f>IF(ISERROR(R39/X39-1),"         /0",(R39/X39-1))</f>
        <v>0.014113863744640298</v>
      </c>
    </row>
    <row r="40" spans="1:25" ht="19.5" customHeight="1">
      <c r="A40" s="238" t="s">
        <v>291</v>
      </c>
      <c r="B40" s="235">
        <v>9371</v>
      </c>
      <c r="C40" s="233">
        <v>8204</v>
      </c>
      <c r="D40" s="234">
        <v>0</v>
      </c>
      <c r="E40" s="233">
        <v>0</v>
      </c>
      <c r="F40" s="234">
        <f t="shared" si="0"/>
        <v>17575</v>
      </c>
      <c r="G40" s="236">
        <f t="shared" si="1"/>
        <v>0.021225896680909857</v>
      </c>
      <c r="H40" s="235">
        <v>8875</v>
      </c>
      <c r="I40" s="233">
        <v>7793</v>
      </c>
      <c r="J40" s="234"/>
      <c r="K40" s="233"/>
      <c r="L40" s="234">
        <f t="shared" si="2"/>
        <v>16668</v>
      </c>
      <c r="M40" s="237">
        <f>IF(ISERROR(F40/L40-1),"         /0",(F40/L40-1))</f>
        <v>0.05441564674826016</v>
      </c>
      <c r="N40" s="235">
        <v>26058</v>
      </c>
      <c r="O40" s="233">
        <v>26363</v>
      </c>
      <c r="P40" s="234"/>
      <c r="Q40" s="233"/>
      <c r="R40" s="234">
        <f t="shared" si="3"/>
        <v>52421</v>
      </c>
      <c r="S40" s="236">
        <f t="shared" si="4"/>
        <v>0.020336606706762354</v>
      </c>
      <c r="T40" s="239">
        <v>24594</v>
      </c>
      <c r="U40" s="233">
        <v>24330</v>
      </c>
      <c r="V40" s="234"/>
      <c r="W40" s="233"/>
      <c r="X40" s="234">
        <f t="shared" si="5"/>
        <v>48924</v>
      </c>
      <c r="Y40" s="232">
        <f>IF(ISERROR(R40/X40-1),"         /0",(R40/X40-1))</f>
        <v>0.07147821110293506</v>
      </c>
    </row>
    <row r="41" spans="1:25" ht="19.5" customHeight="1">
      <c r="A41" s="238" t="s">
        <v>292</v>
      </c>
      <c r="B41" s="235">
        <v>5597</v>
      </c>
      <c r="C41" s="233">
        <v>4742</v>
      </c>
      <c r="D41" s="234">
        <v>0</v>
      </c>
      <c r="E41" s="233">
        <v>0</v>
      </c>
      <c r="F41" s="234">
        <f>SUM(B41:E41)</f>
        <v>10339</v>
      </c>
      <c r="G41" s="236">
        <f>F41/$F$9</f>
        <v>0.012486745137065549</v>
      </c>
      <c r="H41" s="235">
        <v>4626</v>
      </c>
      <c r="I41" s="233">
        <v>4280</v>
      </c>
      <c r="J41" s="234">
        <v>3</v>
      </c>
      <c r="K41" s="233"/>
      <c r="L41" s="234">
        <f>SUM(H41:K41)</f>
        <v>8909</v>
      </c>
      <c r="M41" s="237">
        <f>IF(ISERROR(F41/L41-1),"         /0",(F41/L41-1))</f>
        <v>0.16051184195757107</v>
      </c>
      <c r="N41" s="235">
        <v>15665</v>
      </c>
      <c r="O41" s="233">
        <v>13321</v>
      </c>
      <c r="P41" s="234">
        <v>0</v>
      </c>
      <c r="Q41" s="233">
        <v>0</v>
      </c>
      <c r="R41" s="234">
        <f>SUM(N41:Q41)</f>
        <v>28986</v>
      </c>
      <c r="S41" s="236">
        <f>R41/$R$9</f>
        <v>0.011245052211942039</v>
      </c>
      <c r="T41" s="239">
        <v>12721</v>
      </c>
      <c r="U41" s="233">
        <v>11305</v>
      </c>
      <c r="V41" s="234">
        <v>3</v>
      </c>
      <c r="W41" s="233"/>
      <c r="X41" s="234">
        <f>SUM(T41:W41)</f>
        <v>24029</v>
      </c>
      <c r="Y41" s="232">
        <f>IF(ISERROR(R41/X41-1),"         /0",(R41/X41-1))</f>
        <v>0.20629239668733623</v>
      </c>
    </row>
    <row r="42" spans="1:25" ht="19.5" customHeight="1">
      <c r="A42" s="238" t="s">
        <v>293</v>
      </c>
      <c r="B42" s="235">
        <v>3384</v>
      </c>
      <c r="C42" s="233">
        <v>3011</v>
      </c>
      <c r="D42" s="234">
        <v>0</v>
      </c>
      <c r="E42" s="233">
        <v>0</v>
      </c>
      <c r="F42" s="234">
        <f t="shared" si="0"/>
        <v>6395</v>
      </c>
      <c r="G42" s="236">
        <f t="shared" si="1"/>
        <v>0.007723448607363786</v>
      </c>
      <c r="H42" s="235">
        <v>5337</v>
      </c>
      <c r="I42" s="233">
        <v>4957</v>
      </c>
      <c r="J42" s="234"/>
      <c r="K42" s="233"/>
      <c r="L42" s="234">
        <f t="shared" si="2"/>
        <v>10294</v>
      </c>
      <c r="M42" s="237">
        <f>IF(ISERROR(F42/L42-1),"         /0",(F42/L42-1))</f>
        <v>-0.3787643287351855</v>
      </c>
      <c r="N42" s="235">
        <v>12978</v>
      </c>
      <c r="O42" s="233">
        <v>11767</v>
      </c>
      <c r="P42" s="234"/>
      <c r="Q42" s="233"/>
      <c r="R42" s="234">
        <f t="shared" si="3"/>
        <v>24745</v>
      </c>
      <c r="S42" s="236">
        <f t="shared" si="4"/>
        <v>0.00959976598994362</v>
      </c>
      <c r="T42" s="239">
        <v>15169</v>
      </c>
      <c r="U42" s="233">
        <v>14963</v>
      </c>
      <c r="V42" s="234"/>
      <c r="W42" s="233"/>
      <c r="X42" s="234">
        <f t="shared" si="5"/>
        <v>30132</v>
      </c>
      <c r="Y42" s="232">
        <f>IF(ISERROR(R42/X42-1),"         /0",(R42/X42-1))</f>
        <v>-0.1787800345148015</v>
      </c>
    </row>
    <row r="43" spans="1:25" ht="19.5" customHeight="1">
      <c r="A43" s="238" t="s">
        <v>294</v>
      </c>
      <c r="B43" s="235">
        <v>2280</v>
      </c>
      <c r="C43" s="233">
        <v>1757</v>
      </c>
      <c r="D43" s="234">
        <v>0</v>
      </c>
      <c r="E43" s="233">
        <v>0</v>
      </c>
      <c r="F43" s="234">
        <f>SUM(B43:E43)</f>
        <v>4037</v>
      </c>
      <c r="G43" s="236">
        <f>F43/$F$9</f>
        <v>0.004875615641583676</v>
      </c>
      <c r="H43" s="235">
        <v>2098</v>
      </c>
      <c r="I43" s="233">
        <v>1925</v>
      </c>
      <c r="J43" s="234"/>
      <c r="K43" s="233"/>
      <c r="L43" s="234">
        <f>SUM(H43:K43)</f>
        <v>4023</v>
      </c>
      <c r="M43" s="237">
        <f>IF(ISERROR(F43/L43-1),"         /0",(F43/L43-1))</f>
        <v>0.003479990057171367</v>
      </c>
      <c r="N43" s="235">
        <v>6464</v>
      </c>
      <c r="O43" s="233">
        <v>5808</v>
      </c>
      <c r="P43" s="234"/>
      <c r="Q43" s="233"/>
      <c r="R43" s="234">
        <f>SUM(N43:Q43)</f>
        <v>12272</v>
      </c>
      <c r="S43" s="236">
        <f>R43/$R$9</f>
        <v>0.00476089425049861</v>
      </c>
      <c r="T43" s="239">
        <v>6595</v>
      </c>
      <c r="U43" s="233">
        <v>6668</v>
      </c>
      <c r="V43" s="234"/>
      <c r="W43" s="233">
        <v>0</v>
      </c>
      <c r="X43" s="234">
        <f>SUM(T43:W43)</f>
        <v>13263</v>
      </c>
      <c r="Y43" s="232">
        <f>IF(ISERROR(R43/X43-1),"         /0",(R43/X43-1))</f>
        <v>-0.07471914348186681</v>
      </c>
    </row>
    <row r="44" spans="1:25" ht="19.5" customHeight="1">
      <c r="A44" s="238" t="s">
        <v>295</v>
      </c>
      <c r="B44" s="235">
        <v>1807</v>
      </c>
      <c r="C44" s="233">
        <v>1781</v>
      </c>
      <c r="D44" s="234">
        <v>0</v>
      </c>
      <c r="E44" s="233">
        <v>0</v>
      </c>
      <c r="F44" s="234">
        <f t="shared" si="0"/>
        <v>3588</v>
      </c>
      <c r="G44" s="236">
        <f t="shared" si="1"/>
        <v>0.004333343800347344</v>
      </c>
      <c r="H44" s="235">
        <v>1562</v>
      </c>
      <c r="I44" s="233">
        <v>1970</v>
      </c>
      <c r="J44" s="234"/>
      <c r="K44" s="233">
        <v>47</v>
      </c>
      <c r="L44" s="234">
        <f t="shared" si="2"/>
        <v>3579</v>
      </c>
      <c r="M44" s="237">
        <f>IF(ISERROR(F44/L44-1),"         /0",(F44/L44-1))</f>
        <v>0.0025146689019279744</v>
      </c>
      <c r="N44" s="235">
        <v>7349</v>
      </c>
      <c r="O44" s="233">
        <v>7688</v>
      </c>
      <c r="P44" s="234"/>
      <c r="Q44" s="233"/>
      <c r="R44" s="234">
        <f t="shared" si="3"/>
        <v>15037</v>
      </c>
      <c r="S44" s="236">
        <f t="shared" si="4"/>
        <v>0.0058335696581443604</v>
      </c>
      <c r="T44" s="239">
        <v>4575</v>
      </c>
      <c r="U44" s="233">
        <v>4843</v>
      </c>
      <c r="V44" s="234"/>
      <c r="W44" s="233">
        <v>47</v>
      </c>
      <c r="X44" s="234">
        <f t="shared" si="5"/>
        <v>9465</v>
      </c>
      <c r="Y44" s="232">
        <f>IF(ISERROR(R44/X44-1),"         /0",(R44/X44-1))</f>
        <v>0.5886951928156365</v>
      </c>
    </row>
    <row r="45" spans="1:25" ht="19.5" customHeight="1">
      <c r="A45" s="238" t="s">
        <v>296</v>
      </c>
      <c r="B45" s="235">
        <v>1768</v>
      </c>
      <c r="C45" s="233">
        <v>1582</v>
      </c>
      <c r="D45" s="234">
        <v>0</v>
      </c>
      <c r="E45" s="233">
        <v>0</v>
      </c>
      <c r="F45" s="234">
        <f>SUM(B45:E45)</f>
        <v>3350</v>
      </c>
      <c r="G45" s="236">
        <f>F45/$F$9</f>
        <v>0.004045903492520513</v>
      </c>
      <c r="H45" s="235">
        <v>1377</v>
      </c>
      <c r="I45" s="233">
        <v>1459</v>
      </c>
      <c r="J45" s="234"/>
      <c r="K45" s="233">
        <v>0</v>
      </c>
      <c r="L45" s="234">
        <f>SUM(H45:K45)</f>
        <v>2836</v>
      </c>
      <c r="M45" s="237">
        <f>IF(ISERROR(F45/L45-1),"         /0",(F45/L45-1))</f>
        <v>0.1812411847672779</v>
      </c>
      <c r="N45" s="235">
        <v>4748</v>
      </c>
      <c r="O45" s="233">
        <v>5041</v>
      </c>
      <c r="P45" s="234"/>
      <c r="Q45" s="233"/>
      <c r="R45" s="234">
        <f>SUM(N45:Q45)</f>
        <v>9789</v>
      </c>
      <c r="S45" s="236">
        <f>R45/$R$9</f>
        <v>0.0037976200960015394</v>
      </c>
      <c r="T45" s="239">
        <v>5042</v>
      </c>
      <c r="U45" s="233">
        <v>5139</v>
      </c>
      <c r="V45" s="234"/>
      <c r="W45" s="233">
        <v>0</v>
      </c>
      <c r="X45" s="234">
        <f>SUM(T45:W45)</f>
        <v>10181</v>
      </c>
      <c r="Y45" s="232">
        <f>IF(ISERROR(R45/X45-1),"         /0",(R45/X45-1))</f>
        <v>-0.03850309399862484</v>
      </c>
    </row>
    <row r="46" spans="1:25" ht="19.5" customHeight="1">
      <c r="A46" s="238" t="s">
        <v>297</v>
      </c>
      <c r="B46" s="235">
        <v>1619</v>
      </c>
      <c r="C46" s="233">
        <v>952</v>
      </c>
      <c r="D46" s="234">
        <v>0</v>
      </c>
      <c r="E46" s="233">
        <v>0</v>
      </c>
      <c r="F46" s="234">
        <f>SUM(B46:E46)</f>
        <v>2571</v>
      </c>
      <c r="G46" s="236">
        <f>F46/$F$9</f>
        <v>0.0031050799639612656</v>
      </c>
      <c r="H46" s="235">
        <v>1296</v>
      </c>
      <c r="I46" s="233">
        <v>1362</v>
      </c>
      <c r="J46" s="234"/>
      <c r="K46" s="233"/>
      <c r="L46" s="234">
        <f>SUM(H46:K46)</f>
        <v>2658</v>
      </c>
      <c r="M46" s="237">
        <f>IF(ISERROR(F46/L46-1),"         /0",(F46/L46-1))</f>
        <v>-0.03273137697516926</v>
      </c>
      <c r="N46" s="235">
        <v>5013</v>
      </c>
      <c r="O46" s="233">
        <v>3867</v>
      </c>
      <c r="P46" s="234"/>
      <c r="Q46" s="233"/>
      <c r="R46" s="234">
        <f>SUM(N46:Q46)</f>
        <v>8880</v>
      </c>
      <c r="S46" s="236">
        <f>R46/$R$9</f>
        <v>0.003444975631064835</v>
      </c>
      <c r="T46" s="239">
        <v>3981</v>
      </c>
      <c r="U46" s="233">
        <v>3633</v>
      </c>
      <c r="V46" s="234"/>
      <c r="W46" s="233"/>
      <c r="X46" s="234">
        <f>SUM(T46:W46)</f>
        <v>7614</v>
      </c>
      <c r="Y46" s="232">
        <f>IF(ISERROR(R46/X46-1),"         /0",(R46/X46-1))</f>
        <v>0.16627265563435767</v>
      </c>
    </row>
    <row r="47" spans="1:25" ht="19.5" customHeight="1">
      <c r="A47" s="238" t="s">
        <v>298</v>
      </c>
      <c r="B47" s="235">
        <v>1098</v>
      </c>
      <c r="C47" s="233">
        <v>1349</v>
      </c>
      <c r="D47" s="234">
        <v>0</v>
      </c>
      <c r="E47" s="233">
        <v>0</v>
      </c>
      <c r="F47" s="234">
        <f>SUM(B47:E47)</f>
        <v>2447</v>
      </c>
      <c r="G47" s="236">
        <f>F47/$F$9</f>
        <v>0.002955321148118715</v>
      </c>
      <c r="H47" s="235">
        <v>1570</v>
      </c>
      <c r="I47" s="233">
        <v>1715</v>
      </c>
      <c r="J47" s="234"/>
      <c r="K47" s="233"/>
      <c r="L47" s="234">
        <f>SUM(H47:K47)</f>
        <v>3285</v>
      </c>
      <c r="M47" s="237">
        <f>IF(ISERROR(F47/L47-1),"         /0",(F47/L47-1))</f>
        <v>-0.2550989345509893</v>
      </c>
      <c r="N47" s="235">
        <v>3122</v>
      </c>
      <c r="O47" s="233">
        <v>3059</v>
      </c>
      <c r="P47" s="234"/>
      <c r="Q47" s="233"/>
      <c r="R47" s="234">
        <f>SUM(N47:Q47)</f>
        <v>6181</v>
      </c>
      <c r="S47" s="236">
        <f>R47/$R$9</f>
        <v>0.00239790477202835</v>
      </c>
      <c r="T47" s="239">
        <v>4084</v>
      </c>
      <c r="U47" s="233">
        <v>4129</v>
      </c>
      <c r="V47" s="234"/>
      <c r="W47" s="233"/>
      <c r="X47" s="234">
        <f>SUM(T47:W47)</f>
        <v>8213</v>
      </c>
      <c r="Y47" s="232">
        <f>IF(ISERROR(R47/X47-1),"         /0",(R47/X47-1))</f>
        <v>-0.2474126384999391</v>
      </c>
    </row>
    <row r="48" spans="1:25" ht="19.5" customHeight="1">
      <c r="A48" s="238" t="s">
        <v>299</v>
      </c>
      <c r="B48" s="235">
        <v>1044</v>
      </c>
      <c r="C48" s="233">
        <v>1228</v>
      </c>
      <c r="D48" s="234">
        <v>0</v>
      </c>
      <c r="E48" s="233">
        <v>0</v>
      </c>
      <c r="F48" s="234">
        <f t="shared" si="0"/>
        <v>2272</v>
      </c>
      <c r="G48" s="236">
        <f t="shared" si="1"/>
        <v>0.002743967980598987</v>
      </c>
      <c r="H48" s="235">
        <v>945</v>
      </c>
      <c r="I48" s="233">
        <v>990</v>
      </c>
      <c r="J48" s="234"/>
      <c r="K48" s="233"/>
      <c r="L48" s="234">
        <f t="shared" si="2"/>
        <v>1935</v>
      </c>
      <c r="M48" s="237">
        <f>IF(ISERROR(F48/L48-1),"         /0",(F48/L48-1))</f>
        <v>0.1741602067183463</v>
      </c>
      <c r="N48" s="235">
        <v>3280</v>
      </c>
      <c r="O48" s="233">
        <v>3913</v>
      </c>
      <c r="P48" s="234"/>
      <c r="Q48" s="233"/>
      <c r="R48" s="234">
        <f t="shared" si="3"/>
        <v>7193</v>
      </c>
      <c r="S48" s="236">
        <f t="shared" si="4"/>
        <v>0.0027905078507037564</v>
      </c>
      <c r="T48" s="239">
        <v>2829</v>
      </c>
      <c r="U48" s="233">
        <v>3084</v>
      </c>
      <c r="V48" s="234"/>
      <c r="W48" s="233"/>
      <c r="X48" s="234">
        <f t="shared" si="5"/>
        <v>5913</v>
      </c>
      <c r="Y48" s="232">
        <f>IF(ISERROR(R48/X48-1),"         /0",(R48/X48-1))</f>
        <v>0.21647217994249957</v>
      </c>
    </row>
    <row r="49" spans="1:25" ht="19.5" customHeight="1">
      <c r="A49" s="238" t="s">
        <v>300</v>
      </c>
      <c r="B49" s="235">
        <v>839</v>
      </c>
      <c r="C49" s="233">
        <v>823</v>
      </c>
      <c r="D49" s="234">
        <v>0</v>
      </c>
      <c r="E49" s="233">
        <v>0</v>
      </c>
      <c r="F49" s="234">
        <f t="shared" si="0"/>
        <v>1662</v>
      </c>
      <c r="G49" s="236">
        <f t="shared" si="1"/>
        <v>0.0020072512252445056</v>
      </c>
      <c r="H49" s="235">
        <v>795</v>
      </c>
      <c r="I49" s="233">
        <v>789</v>
      </c>
      <c r="J49" s="234"/>
      <c r="K49" s="233"/>
      <c r="L49" s="234">
        <f t="shared" si="2"/>
        <v>1584</v>
      </c>
      <c r="M49" s="237">
        <f>IF(ISERROR(F49/L49-1),"         /0",(F49/L49-1))</f>
        <v>0.04924242424242431</v>
      </c>
      <c r="N49" s="235">
        <v>2360</v>
      </c>
      <c r="O49" s="233">
        <v>2490</v>
      </c>
      <c r="P49" s="234"/>
      <c r="Q49" s="233"/>
      <c r="R49" s="234">
        <f t="shared" si="3"/>
        <v>4850</v>
      </c>
      <c r="S49" s="236">
        <f t="shared" si="4"/>
        <v>0.0018815463750748254</v>
      </c>
      <c r="T49" s="239">
        <v>2822</v>
      </c>
      <c r="U49" s="233">
        <v>3023</v>
      </c>
      <c r="V49" s="234"/>
      <c r="W49" s="233"/>
      <c r="X49" s="234">
        <f t="shared" si="5"/>
        <v>5845</v>
      </c>
      <c r="Y49" s="232">
        <f>IF(ISERROR(R49/X49-1),"         /0",(R49/X49-1))</f>
        <v>-0.1702309666381523</v>
      </c>
    </row>
    <row r="50" spans="1:25" ht="19.5" customHeight="1">
      <c r="A50" s="238" t="s">
        <v>301</v>
      </c>
      <c r="B50" s="235">
        <v>912</v>
      </c>
      <c r="C50" s="233">
        <v>723</v>
      </c>
      <c r="D50" s="234">
        <v>0</v>
      </c>
      <c r="E50" s="233">
        <v>0</v>
      </c>
      <c r="F50" s="234">
        <f t="shared" si="0"/>
        <v>1635</v>
      </c>
      <c r="G50" s="236">
        <f t="shared" si="1"/>
        <v>0.001974642450827176</v>
      </c>
      <c r="H50" s="235">
        <v>911</v>
      </c>
      <c r="I50" s="233">
        <v>688</v>
      </c>
      <c r="J50" s="234"/>
      <c r="K50" s="233"/>
      <c r="L50" s="234">
        <f t="shared" si="2"/>
        <v>1599</v>
      </c>
      <c r="M50" s="237" t="s">
        <v>50</v>
      </c>
      <c r="N50" s="235">
        <v>3187</v>
      </c>
      <c r="O50" s="233">
        <v>2734</v>
      </c>
      <c r="P50" s="234"/>
      <c r="Q50" s="233"/>
      <c r="R50" s="217">
        <f t="shared" si="3"/>
        <v>5921</v>
      </c>
      <c r="S50" s="236">
        <f t="shared" si="4"/>
        <v>0.002297038368416091</v>
      </c>
      <c r="T50" s="239">
        <v>2617</v>
      </c>
      <c r="U50" s="233">
        <v>2230</v>
      </c>
      <c r="V50" s="234"/>
      <c r="W50" s="233">
        <v>5</v>
      </c>
      <c r="X50" s="234">
        <f t="shared" si="5"/>
        <v>4852</v>
      </c>
      <c r="Y50" s="232" t="s">
        <v>50</v>
      </c>
    </row>
    <row r="51" spans="1:25" ht="19.5" customHeight="1" thickBot="1">
      <c r="A51" s="238" t="s">
        <v>263</v>
      </c>
      <c r="B51" s="235">
        <v>16039</v>
      </c>
      <c r="C51" s="233">
        <v>13990</v>
      </c>
      <c r="D51" s="234">
        <v>23</v>
      </c>
      <c r="E51" s="233">
        <v>0</v>
      </c>
      <c r="F51" s="234">
        <f aca="true" t="shared" si="14" ref="F51:F87">SUM(B51:E51)</f>
        <v>30052</v>
      </c>
      <c r="G51" s="236">
        <f aca="true" t="shared" si="15" ref="G51:G87">F51/$F$9</f>
        <v>0.03629477365887357</v>
      </c>
      <c r="H51" s="235">
        <v>16754</v>
      </c>
      <c r="I51" s="233">
        <v>15316</v>
      </c>
      <c r="J51" s="234">
        <v>42</v>
      </c>
      <c r="K51" s="233">
        <v>34</v>
      </c>
      <c r="L51" s="234">
        <f aca="true" t="shared" si="16" ref="L51:L87">SUM(H51:K51)</f>
        <v>32146</v>
      </c>
      <c r="M51" s="237">
        <f aca="true" t="shared" si="17" ref="M51:M87">IF(ISERROR(F51/L51-1),"         /0",(F51/L51-1))</f>
        <v>-0.06514029739314375</v>
      </c>
      <c r="N51" s="235">
        <v>46522</v>
      </c>
      <c r="O51" s="233">
        <v>43092</v>
      </c>
      <c r="P51" s="234">
        <v>40</v>
      </c>
      <c r="Q51" s="233">
        <v>19</v>
      </c>
      <c r="R51" s="234">
        <f aca="true" t="shared" si="18" ref="R51:R87">SUM(N51:Q51)</f>
        <v>89673</v>
      </c>
      <c r="S51" s="236">
        <f aca="true" t="shared" si="19" ref="S51:S87">R51/$R$9</f>
        <v>0.03478843465816182</v>
      </c>
      <c r="T51" s="239">
        <v>54768</v>
      </c>
      <c r="U51" s="233">
        <v>50917</v>
      </c>
      <c r="V51" s="234">
        <v>110</v>
      </c>
      <c r="W51" s="233">
        <v>49</v>
      </c>
      <c r="X51" s="234">
        <f aca="true" t="shared" si="20" ref="X51:X88">SUM(T51:W51)</f>
        <v>105844</v>
      </c>
      <c r="Y51" s="232">
        <f aca="true" t="shared" si="21" ref="Y51:Y87">IF(ISERROR(R51/X51-1),"         /0",(R51/X51-1))</f>
        <v>-0.15278145194815007</v>
      </c>
    </row>
    <row r="52" spans="1:25" s="224" customFormat="1" ht="19.5" customHeight="1">
      <c r="A52" s="231" t="s">
        <v>59</v>
      </c>
      <c r="B52" s="228">
        <f>SUM(B53:B64)</f>
        <v>54575</v>
      </c>
      <c r="C52" s="227">
        <f>SUM(C53:C64)</f>
        <v>41066</v>
      </c>
      <c r="D52" s="226">
        <f>SUM(D53:D64)</f>
        <v>7</v>
      </c>
      <c r="E52" s="227">
        <f>SUM(E53:E64)</f>
        <v>0</v>
      </c>
      <c r="F52" s="226">
        <f t="shared" si="14"/>
        <v>95648</v>
      </c>
      <c r="G52" s="229">
        <f t="shared" si="15"/>
        <v>0.11551718723958271</v>
      </c>
      <c r="H52" s="228">
        <f>SUM(H53:H64)</f>
        <v>47527</v>
      </c>
      <c r="I52" s="227">
        <f>SUM(I53:I64)</f>
        <v>36122</v>
      </c>
      <c r="J52" s="226">
        <f>SUM(J53:J64)</f>
        <v>64</v>
      </c>
      <c r="K52" s="227">
        <f>SUM(K53:K64)</f>
        <v>3</v>
      </c>
      <c r="L52" s="226">
        <f t="shared" si="16"/>
        <v>83716</v>
      </c>
      <c r="M52" s="230">
        <f t="shared" si="17"/>
        <v>0.14252950451526591</v>
      </c>
      <c r="N52" s="228">
        <f>SUM(N53:N64)</f>
        <v>160996</v>
      </c>
      <c r="O52" s="227">
        <f>SUM(O53:O64)</f>
        <v>131022</v>
      </c>
      <c r="P52" s="226">
        <f>SUM(P53:P64)</f>
        <v>42</v>
      </c>
      <c r="Q52" s="227">
        <f>SUM(Q53:Q64)</f>
        <v>0</v>
      </c>
      <c r="R52" s="226">
        <f t="shared" si="18"/>
        <v>292060</v>
      </c>
      <c r="S52" s="229">
        <f t="shared" si="19"/>
        <v>0.11330400707306258</v>
      </c>
      <c r="T52" s="228">
        <f>SUM(T53:T64)</f>
        <v>138128</v>
      </c>
      <c r="U52" s="227">
        <f>SUM(U53:U64)</f>
        <v>117416</v>
      </c>
      <c r="V52" s="226">
        <f>SUM(V53:V64)</f>
        <v>95</v>
      </c>
      <c r="W52" s="227">
        <f>SUM(W53:W64)</f>
        <v>3</v>
      </c>
      <c r="X52" s="226">
        <f t="shared" si="20"/>
        <v>255642</v>
      </c>
      <c r="Y52" s="225">
        <f t="shared" si="21"/>
        <v>0.14245702975254448</v>
      </c>
    </row>
    <row r="53" spans="1:25" ht="19.5" customHeight="1">
      <c r="A53" s="238" t="s">
        <v>302</v>
      </c>
      <c r="B53" s="235">
        <v>19799</v>
      </c>
      <c r="C53" s="233">
        <v>14285</v>
      </c>
      <c r="D53" s="234">
        <v>0</v>
      </c>
      <c r="E53" s="233">
        <v>0</v>
      </c>
      <c r="F53" s="234">
        <f t="shared" si="14"/>
        <v>34084</v>
      </c>
      <c r="G53" s="236">
        <f t="shared" si="15"/>
        <v>0.041164350638528115</v>
      </c>
      <c r="H53" s="235">
        <v>18116</v>
      </c>
      <c r="I53" s="233">
        <v>14432</v>
      </c>
      <c r="J53" s="234">
        <v>57</v>
      </c>
      <c r="K53" s="233"/>
      <c r="L53" s="234">
        <f t="shared" si="16"/>
        <v>32605</v>
      </c>
      <c r="M53" s="237">
        <f t="shared" si="17"/>
        <v>0.04536114092930532</v>
      </c>
      <c r="N53" s="235">
        <v>50818</v>
      </c>
      <c r="O53" s="233">
        <v>45966</v>
      </c>
      <c r="P53" s="234"/>
      <c r="Q53" s="233"/>
      <c r="R53" s="234">
        <f t="shared" si="18"/>
        <v>96784</v>
      </c>
      <c r="S53" s="236">
        <f t="shared" si="19"/>
        <v>0.037547130796957096</v>
      </c>
      <c r="T53" s="235">
        <v>50705</v>
      </c>
      <c r="U53" s="233">
        <v>46888</v>
      </c>
      <c r="V53" s="234">
        <v>57</v>
      </c>
      <c r="W53" s="233"/>
      <c r="X53" s="217">
        <f t="shared" si="20"/>
        <v>97650</v>
      </c>
      <c r="Y53" s="232">
        <f t="shared" si="21"/>
        <v>-0.008868407578085047</v>
      </c>
    </row>
    <row r="54" spans="1:25" ht="19.5" customHeight="1">
      <c r="A54" s="238" t="s">
        <v>303</v>
      </c>
      <c r="B54" s="235">
        <v>8573</v>
      </c>
      <c r="C54" s="233">
        <v>6575</v>
      </c>
      <c r="D54" s="234">
        <v>0</v>
      </c>
      <c r="E54" s="233">
        <v>0</v>
      </c>
      <c r="F54" s="234">
        <f t="shared" si="14"/>
        <v>15148</v>
      </c>
      <c r="G54" s="236">
        <f t="shared" si="15"/>
        <v>0.018294730180507684</v>
      </c>
      <c r="H54" s="235">
        <v>7681</v>
      </c>
      <c r="I54" s="233">
        <v>5856</v>
      </c>
      <c r="J54" s="234"/>
      <c r="K54" s="233"/>
      <c r="L54" s="234">
        <f t="shared" si="16"/>
        <v>13537</v>
      </c>
      <c r="M54" s="237">
        <f t="shared" si="17"/>
        <v>0.11900716554628055</v>
      </c>
      <c r="N54" s="235">
        <v>21887</v>
      </c>
      <c r="O54" s="233">
        <v>19397</v>
      </c>
      <c r="P54" s="234"/>
      <c r="Q54" s="233"/>
      <c r="R54" s="234">
        <f t="shared" si="18"/>
        <v>41284</v>
      </c>
      <c r="S54" s="236">
        <f t="shared" si="19"/>
        <v>0.016016033102801874</v>
      </c>
      <c r="T54" s="235">
        <v>21920</v>
      </c>
      <c r="U54" s="233">
        <v>19193</v>
      </c>
      <c r="V54" s="234"/>
      <c r="W54" s="233"/>
      <c r="X54" s="217">
        <f t="shared" si="20"/>
        <v>41113</v>
      </c>
      <c r="Y54" s="232">
        <f t="shared" si="21"/>
        <v>0.004159268357940338</v>
      </c>
    </row>
    <row r="55" spans="1:25" ht="19.5" customHeight="1">
      <c r="A55" s="238" t="s">
        <v>304</v>
      </c>
      <c r="B55" s="235">
        <v>6772</v>
      </c>
      <c r="C55" s="233">
        <v>5440</v>
      </c>
      <c r="D55" s="234">
        <v>0</v>
      </c>
      <c r="E55" s="233">
        <v>0</v>
      </c>
      <c r="F55" s="234">
        <f t="shared" si="14"/>
        <v>12212</v>
      </c>
      <c r="G55" s="236">
        <f t="shared" si="15"/>
        <v>0.014748827895719555</v>
      </c>
      <c r="H55" s="235">
        <v>7025</v>
      </c>
      <c r="I55" s="233">
        <v>6013</v>
      </c>
      <c r="J55" s="234"/>
      <c r="K55" s="233"/>
      <c r="L55" s="234">
        <f t="shared" si="16"/>
        <v>13038</v>
      </c>
      <c r="M55" s="237">
        <f t="shared" si="17"/>
        <v>-0.06335327504218435</v>
      </c>
      <c r="N55" s="235">
        <v>20177</v>
      </c>
      <c r="O55" s="233">
        <v>17770</v>
      </c>
      <c r="P55" s="234"/>
      <c r="Q55" s="233"/>
      <c r="R55" s="234">
        <f t="shared" si="18"/>
        <v>37947</v>
      </c>
      <c r="S55" s="236">
        <f t="shared" si="19"/>
        <v>0.014721451607209154</v>
      </c>
      <c r="T55" s="235">
        <v>20366</v>
      </c>
      <c r="U55" s="233">
        <v>19357</v>
      </c>
      <c r="V55" s="234"/>
      <c r="W55" s="233"/>
      <c r="X55" s="217">
        <f t="shared" si="20"/>
        <v>39723</v>
      </c>
      <c r="Y55" s="232">
        <f t="shared" si="21"/>
        <v>-0.04470961407748664</v>
      </c>
    </row>
    <row r="56" spans="1:25" ht="19.5" customHeight="1">
      <c r="A56" s="238" t="s">
        <v>305</v>
      </c>
      <c r="B56" s="235">
        <v>4400</v>
      </c>
      <c r="C56" s="233">
        <v>3838</v>
      </c>
      <c r="D56" s="234">
        <v>0</v>
      </c>
      <c r="E56" s="233">
        <v>0</v>
      </c>
      <c r="F56" s="234">
        <f>SUM(B56:E56)</f>
        <v>8238</v>
      </c>
      <c r="G56" s="236">
        <f>F56/$F$9</f>
        <v>0.009949299394442982</v>
      </c>
      <c r="H56" s="235">
        <v>2500</v>
      </c>
      <c r="I56" s="233">
        <v>2284</v>
      </c>
      <c r="J56" s="234"/>
      <c r="K56" s="233"/>
      <c r="L56" s="234">
        <f>SUM(H56:K56)</f>
        <v>4784</v>
      </c>
      <c r="M56" s="237">
        <f>IF(ISERROR(F56/L56-1),"         /0",(F56/L56-1))</f>
        <v>0.7219899665551839</v>
      </c>
      <c r="N56" s="235">
        <v>11416</v>
      </c>
      <c r="O56" s="233">
        <v>11444</v>
      </c>
      <c r="P56" s="234"/>
      <c r="Q56" s="233"/>
      <c r="R56" s="234">
        <f>SUM(N56:Q56)</f>
        <v>22860</v>
      </c>
      <c r="S56" s="236">
        <f>R56/$R$9</f>
        <v>0.008868484563754744</v>
      </c>
      <c r="T56" s="235">
        <v>6594</v>
      </c>
      <c r="U56" s="233">
        <v>6742</v>
      </c>
      <c r="V56" s="234"/>
      <c r="W56" s="233"/>
      <c r="X56" s="217">
        <f>SUM(T56:W56)</f>
        <v>13336</v>
      </c>
      <c r="Y56" s="232">
        <f>IF(ISERROR(R56/X56-1),"         /0",(R56/X56-1))</f>
        <v>0.7141571685662866</v>
      </c>
    </row>
    <row r="57" spans="1:25" ht="19.5" customHeight="1">
      <c r="A57" s="238" t="s">
        <v>306</v>
      </c>
      <c r="B57" s="235">
        <v>3868</v>
      </c>
      <c r="C57" s="233">
        <v>2633</v>
      </c>
      <c r="D57" s="234">
        <v>0</v>
      </c>
      <c r="E57" s="233">
        <v>0</v>
      </c>
      <c r="F57" s="234">
        <f>SUM(B57:E57)</f>
        <v>6501</v>
      </c>
      <c r="G57" s="236">
        <f>F57/$F$9</f>
        <v>0.00785146824026145</v>
      </c>
      <c r="H57" s="235">
        <v>4000</v>
      </c>
      <c r="I57" s="233">
        <v>2760</v>
      </c>
      <c r="J57" s="234"/>
      <c r="K57" s="233"/>
      <c r="L57" s="234">
        <f>SUM(H57:K57)</f>
        <v>6760</v>
      </c>
      <c r="M57" s="237">
        <f>IF(ISERROR(F57/L57-1),"         /0",(F57/L57-1))</f>
        <v>-0.038313609467455656</v>
      </c>
      <c r="N57" s="235">
        <v>13502</v>
      </c>
      <c r="O57" s="233">
        <v>8161</v>
      </c>
      <c r="P57" s="234"/>
      <c r="Q57" s="233"/>
      <c r="R57" s="234">
        <f>SUM(N57:Q57)</f>
        <v>21663</v>
      </c>
      <c r="S57" s="236">
        <f>R57/$R$9</f>
        <v>0.008404111159432154</v>
      </c>
      <c r="T57" s="235">
        <v>12181</v>
      </c>
      <c r="U57" s="233">
        <v>9245</v>
      </c>
      <c r="V57" s="234"/>
      <c r="W57" s="233"/>
      <c r="X57" s="217">
        <f>SUM(T57:W57)</f>
        <v>21426</v>
      </c>
      <c r="Y57" s="232">
        <f>IF(ISERROR(R57/X57-1),"         /0",(R57/X57-1))</f>
        <v>0.011061327359283224</v>
      </c>
    </row>
    <row r="58" spans="1:25" ht="19.5" customHeight="1">
      <c r="A58" s="238" t="s">
        <v>307</v>
      </c>
      <c r="B58" s="235">
        <v>2002</v>
      </c>
      <c r="C58" s="233">
        <v>1499</v>
      </c>
      <c r="D58" s="234">
        <v>0</v>
      </c>
      <c r="E58" s="233">
        <v>0</v>
      </c>
      <c r="F58" s="234">
        <f>SUM(B58:E58)</f>
        <v>3501</v>
      </c>
      <c r="G58" s="236">
        <f>F58/$F$9</f>
        <v>0.004228271082780393</v>
      </c>
      <c r="H58" s="235">
        <v>1969</v>
      </c>
      <c r="I58" s="233">
        <v>1398</v>
      </c>
      <c r="J58" s="234"/>
      <c r="K58" s="233"/>
      <c r="L58" s="234">
        <f>SUM(H58:K58)</f>
        <v>3367</v>
      </c>
      <c r="M58" s="237">
        <f>IF(ISERROR(F58/L58-1),"         /0",(F58/L58-1))</f>
        <v>0.03979803979803975</v>
      </c>
      <c r="N58" s="235">
        <v>6667</v>
      </c>
      <c r="O58" s="233">
        <v>4929</v>
      </c>
      <c r="P58" s="234"/>
      <c r="Q58" s="233"/>
      <c r="R58" s="234">
        <f>SUM(N58:Q58)</f>
        <v>11596</v>
      </c>
      <c r="S58" s="236">
        <f>R58/$R$9</f>
        <v>0.004498641601106738</v>
      </c>
      <c r="T58" s="235">
        <v>6043</v>
      </c>
      <c r="U58" s="233">
        <v>5096</v>
      </c>
      <c r="V58" s="234"/>
      <c r="W58" s="233">
        <v>0</v>
      </c>
      <c r="X58" s="217">
        <f>SUM(T58:W58)</f>
        <v>11139</v>
      </c>
      <c r="Y58" s="232">
        <f>IF(ISERROR(R58/X58-1),"         /0",(R58/X58-1))</f>
        <v>0.04102702217434251</v>
      </c>
    </row>
    <row r="59" spans="1:25" ht="19.5" customHeight="1">
      <c r="A59" s="238" t="s">
        <v>308</v>
      </c>
      <c r="B59" s="235">
        <v>748</v>
      </c>
      <c r="C59" s="233">
        <v>762</v>
      </c>
      <c r="D59" s="234">
        <v>0</v>
      </c>
      <c r="E59" s="233">
        <v>0</v>
      </c>
      <c r="F59" s="234">
        <f>SUM(B59:E59)</f>
        <v>1510</v>
      </c>
      <c r="G59" s="236">
        <f>F59/$F$9</f>
        <v>0.0018236759025987985</v>
      </c>
      <c r="H59" s="235">
        <v>1222</v>
      </c>
      <c r="I59" s="233">
        <v>924</v>
      </c>
      <c r="J59" s="234"/>
      <c r="K59" s="233"/>
      <c r="L59" s="234">
        <f>SUM(H59:K59)</f>
        <v>2146</v>
      </c>
      <c r="M59" s="237">
        <f>IF(ISERROR(F59/L59-1),"         /0",(F59/L59-1))</f>
        <v>-0.29636533084808947</v>
      </c>
      <c r="N59" s="235">
        <v>3879</v>
      </c>
      <c r="O59" s="233">
        <v>2378</v>
      </c>
      <c r="P59" s="234">
        <v>4</v>
      </c>
      <c r="Q59" s="233"/>
      <c r="R59" s="234">
        <f>SUM(N59:Q59)</f>
        <v>6261</v>
      </c>
      <c r="S59" s="236">
        <f>R59/$R$9</f>
        <v>0.0024289405885244294</v>
      </c>
      <c r="T59" s="235">
        <v>4170</v>
      </c>
      <c r="U59" s="233">
        <v>2895</v>
      </c>
      <c r="V59" s="234">
        <v>22</v>
      </c>
      <c r="W59" s="233"/>
      <c r="X59" s="217">
        <f>SUM(T59:W59)</f>
        <v>7087</v>
      </c>
      <c r="Y59" s="232">
        <f>IF(ISERROR(R59/X59-1),"         /0",(R59/X59-1))</f>
        <v>-0.11655143219980246</v>
      </c>
    </row>
    <row r="60" spans="1:25" ht="19.5" customHeight="1">
      <c r="A60" s="238" t="s">
        <v>309</v>
      </c>
      <c r="B60" s="235">
        <v>538</v>
      </c>
      <c r="C60" s="233">
        <v>406</v>
      </c>
      <c r="D60" s="234">
        <v>0</v>
      </c>
      <c r="E60" s="233">
        <v>0</v>
      </c>
      <c r="F60" s="234">
        <f t="shared" si="14"/>
        <v>944</v>
      </c>
      <c r="G60" s="236">
        <f t="shared" si="15"/>
        <v>0.0011400993722207058</v>
      </c>
      <c r="H60" s="235">
        <v>1</v>
      </c>
      <c r="I60" s="233"/>
      <c r="J60" s="234"/>
      <c r="K60" s="233"/>
      <c r="L60" s="234">
        <f t="shared" si="16"/>
        <v>1</v>
      </c>
      <c r="M60" s="237" t="s">
        <v>50</v>
      </c>
      <c r="N60" s="235">
        <v>1446</v>
      </c>
      <c r="O60" s="233">
        <v>1418</v>
      </c>
      <c r="P60" s="234"/>
      <c r="Q60" s="233"/>
      <c r="R60" s="234">
        <f t="shared" si="18"/>
        <v>2864</v>
      </c>
      <c r="S60" s="236">
        <f t="shared" si="19"/>
        <v>0.0011110822305596495</v>
      </c>
      <c r="T60" s="235">
        <v>4</v>
      </c>
      <c r="U60" s="233"/>
      <c r="V60" s="234"/>
      <c r="W60" s="233"/>
      <c r="X60" s="217">
        <f t="shared" si="20"/>
        <v>4</v>
      </c>
      <c r="Y60" s="232" t="s">
        <v>50</v>
      </c>
    </row>
    <row r="61" spans="1:25" ht="19.5" customHeight="1">
      <c r="A61" s="238" t="s">
        <v>310</v>
      </c>
      <c r="B61" s="235">
        <v>507</v>
      </c>
      <c r="C61" s="233">
        <v>387</v>
      </c>
      <c r="D61" s="234">
        <v>0</v>
      </c>
      <c r="E61" s="233">
        <v>0</v>
      </c>
      <c r="F61" s="234">
        <f>SUM(B61:E61)</f>
        <v>894</v>
      </c>
      <c r="G61" s="236">
        <f>F61/$F$9</f>
        <v>0.001079712752929355</v>
      </c>
      <c r="H61" s="235">
        <v>461</v>
      </c>
      <c r="I61" s="233">
        <v>340</v>
      </c>
      <c r="J61" s="234"/>
      <c r="K61" s="233"/>
      <c r="L61" s="234">
        <f>SUM(H61:K61)</f>
        <v>801</v>
      </c>
      <c r="M61" s="237">
        <f>IF(ISERROR(F61/L61-1),"         /0",(F61/L61-1))</f>
        <v>0.11610486891385774</v>
      </c>
      <c r="N61" s="235">
        <v>2132</v>
      </c>
      <c r="O61" s="233">
        <v>1244</v>
      </c>
      <c r="P61" s="234"/>
      <c r="Q61" s="233"/>
      <c r="R61" s="234">
        <f>SUM(N61:Q61)</f>
        <v>3376</v>
      </c>
      <c r="S61" s="236">
        <f>R61/$R$9</f>
        <v>0.0013097114561345588</v>
      </c>
      <c r="T61" s="235">
        <v>1527</v>
      </c>
      <c r="U61" s="233">
        <v>883</v>
      </c>
      <c r="V61" s="234"/>
      <c r="W61" s="233"/>
      <c r="X61" s="217">
        <f>SUM(T61:W61)</f>
        <v>2410</v>
      </c>
      <c r="Y61" s="232">
        <f>IF(ISERROR(R61/X61-1),"         /0",(R61/X61-1))</f>
        <v>0.4008298755186721</v>
      </c>
    </row>
    <row r="62" spans="1:25" ht="19.5" customHeight="1">
      <c r="A62" s="238" t="s">
        <v>311</v>
      </c>
      <c r="B62" s="235">
        <v>367</v>
      </c>
      <c r="C62" s="233">
        <v>238</v>
      </c>
      <c r="D62" s="234">
        <v>0</v>
      </c>
      <c r="E62" s="233">
        <v>0</v>
      </c>
      <c r="F62" s="234">
        <f t="shared" si="14"/>
        <v>605</v>
      </c>
      <c r="G62" s="236">
        <f t="shared" si="15"/>
        <v>0.0007306780934253465</v>
      </c>
      <c r="H62" s="235">
        <v>516</v>
      </c>
      <c r="I62" s="233">
        <v>246</v>
      </c>
      <c r="J62" s="234">
        <v>2</v>
      </c>
      <c r="K62" s="233"/>
      <c r="L62" s="234">
        <f t="shared" si="16"/>
        <v>764</v>
      </c>
      <c r="M62" s="237">
        <f t="shared" si="17"/>
        <v>-0.20811518324607325</v>
      </c>
      <c r="N62" s="235">
        <v>1130</v>
      </c>
      <c r="O62" s="233">
        <v>1088</v>
      </c>
      <c r="P62" s="234">
        <v>17</v>
      </c>
      <c r="Q62" s="233">
        <v>0</v>
      </c>
      <c r="R62" s="234">
        <f t="shared" si="18"/>
        <v>2235</v>
      </c>
      <c r="S62" s="236">
        <f t="shared" si="19"/>
        <v>0.0008670631233592237</v>
      </c>
      <c r="T62" s="235">
        <v>1114</v>
      </c>
      <c r="U62" s="233">
        <v>1095</v>
      </c>
      <c r="V62" s="234">
        <v>3</v>
      </c>
      <c r="W62" s="233"/>
      <c r="X62" s="217">
        <f t="shared" si="20"/>
        <v>2212</v>
      </c>
      <c r="Y62" s="232">
        <f t="shared" si="21"/>
        <v>0.010397830018083143</v>
      </c>
    </row>
    <row r="63" spans="1:25" ht="19.5" customHeight="1">
      <c r="A63" s="238" t="s">
        <v>312</v>
      </c>
      <c r="B63" s="235">
        <v>265</v>
      </c>
      <c r="C63" s="233">
        <v>291</v>
      </c>
      <c r="D63" s="234">
        <v>3</v>
      </c>
      <c r="E63" s="233">
        <v>0</v>
      </c>
      <c r="F63" s="234">
        <f t="shared" si="14"/>
        <v>559</v>
      </c>
      <c r="G63" s="236">
        <f t="shared" si="15"/>
        <v>0.0006751224036773036</v>
      </c>
      <c r="H63" s="235">
        <v>541</v>
      </c>
      <c r="I63" s="233">
        <v>378</v>
      </c>
      <c r="J63" s="234"/>
      <c r="K63" s="233"/>
      <c r="L63" s="234">
        <f t="shared" si="16"/>
        <v>919</v>
      </c>
      <c r="M63" s="237">
        <f t="shared" si="17"/>
        <v>-0.3917301414581066</v>
      </c>
      <c r="N63" s="235">
        <v>1254</v>
      </c>
      <c r="O63" s="233">
        <v>1029</v>
      </c>
      <c r="P63" s="234">
        <v>3</v>
      </c>
      <c r="Q63" s="233"/>
      <c r="R63" s="234">
        <f t="shared" si="18"/>
        <v>2286</v>
      </c>
      <c r="S63" s="236">
        <f t="shared" si="19"/>
        <v>0.0008868484563754744</v>
      </c>
      <c r="T63" s="235">
        <v>1414</v>
      </c>
      <c r="U63" s="233">
        <v>1235</v>
      </c>
      <c r="V63" s="234">
        <v>3</v>
      </c>
      <c r="W63" s="233">
        <v>0</v>
      </c>
      <c r="X63" s="217">
        <f t="shared" si="20"/>
        <v>2652</v>
      </c>
      <c r="Y63" s="232">
        <f t="shared" si="21"/>
        <v>-0.1380090497737556</v>
      </c>
    </row>
    <row r="64" spans="1:25" ht="19.5" customHeight="1" thickBot="1">
      <c r="A64" s="238" t="s">
        <v>263</v>
      </c>
      <c r="B64" s="235">
        <v>6736</v>
      </c>
      <c r="C64" s="233">
        <v>4712</v>
      </c>
      <c r="D64" s="234">
        <v>4</v>
      </c>
      <c r="E64" s="233">
        <v>0</v>
      </c>
      <c r="F64" s="234">
        <f t="shared" si="14"/>
        <v>11452</v>
      </c>
      <c r="G64" s="236">
        <f t="shared" si="15"/>
        <v>0.013830951282491021</v>
      </c>
      <c r="H64" s="235">
        <v>3495</v>
      </c>
      <c r="I64" s="233">
        <v>1491</v>
      </c>
      <c r="J64" s="234">
        <v>5</v>
      </c>
      <c r="K64" s="233">
        <v>3</v>
      </c>
      <c r="L64" s="234">
        <f t="shared" si="16"/>
        <v>4994</v>
      </c>
      <c r="M64" s="237">
        <f t="shared" si="17"/>
        <v>1.2931517821385663</v>
      </c>
      <c r="N64" s="235">
        <v>26688</v>
      </c>
      <c r="O64" s="233">
        <v>16198</v>
      </c>
      <c r="P64" s="234">
        <v>18</v>
      </c>
      <c r="Q64" s="233">
        <v>0</v>
      </c>
      <c r="R64" s="234">
        <f t="shared" si="18"/>
        <v>42904</v>
      </c>
      <c r="S64" s="236">
        <f t="shared" si="19"/>
        <v>0.016644508386847487</v>
      </c>
      <c r="T64" s="235">
        <v>12090</v>
      </c>
      <c r="U64" s="233">
        <v>4787</v>
      </c>
      <c r="V64" s="234">
        <v>10</v>
      </c>
      <c r="W64" s="233">
        <v>3</v>
      </c>
      <c r="X64" s="217">
        <f t="shared" si="20"/>
        <v>16890</v>
      </c>
      <c r="Y64" s="232">
        <f t="shared" si="21"/>
        <v>1.540201302545885</v>
      </c>
    </row>
    <row r="65" spans="1:25" s="224" customFormat="1" ht="19.5" customHeight="1">
      <c r="A65" s="231" t="s">
        <v>58</v>
      </c>
      <c r="B65" s="228">
        <f>SUM(B66:B82)</f>
        <v>116842</v>
      </c>
      <c r="C65" s="227">
        <f>SUM(C66:C82)</f>
        <v>105043</v>
      </c>
      <c r="D65" s="226">
        <f>SUM(D66:D82)</f>
        <v>3625</v>
      </c>
      <c r="E65" s="227">
        <f>SUM(E66:E82)</f>
        <v>3524</v>
      </c>
      <c r="F65" s="226">
        <f t="shared" si="14"/>
        <v>229034</v>
      </c>
      <c r="G65" s="229">
        <f t="shared" si="15"/>
        <v>0.27661177925550545</v>
      </c>
      <c r="H65" s="228">
        <f>SUM(H66:H82)</f>
        <v>93980</v>
      </c>
      <c r="I65" s="227">
        <f>SUM(I66:I82)</f>
        <v>87090</v>
      </c>
      <c r="J65" s="226">
        <f>SUM(J66:J82)</f>
        <v>3193</v>
      </c>
      <c r="K65" s="227">
        <f>SUM(K66:K82)</f>
        <v>2645</v>
      </c>
      <c r="L65" s="226">
        <f t="shared" si="16"/>
        <v>186908</v>
      </c>
      <c r="M65" s="230">
        <f t="shared" si="17"/>
        <v>0.22538361118839223</v>
      </c>
      <c r="N65" s="228">
        <f>SUM(N66:N82)</f>
        <v>368376</v>
      </c>
      <c r="O65" s="227">
        <f>SUM(O66:O82)</f>
        <v>345319</v>
      </c>
      <c r="P65" s="226">
        <f>SUM(P66:P82)</f>
        <v>12622</v>
      </c>
      <c r="Q65" s="227">
        <f>SUM(Q66:Q82)</f>
        <v>13309</v>
      </c>
      <c r="R65" s="226">
        <f t="shared" si="18"/>
        <v>739626</v>
      </c>
      <c r="S65" s="229">
        <f t="shared" si="19"/>
        <v>0.2869362101466171</v>
      </c>
      <c r="T65" s="228">
        <f>SUM(T66:T82)</f>
        <v>296995</v>
      </c>
      <c r="U65" s="227">
        <f>SUM(U66:U82)</f>
        <v>278019</v>
      </c>
      <c r="V65" s="226">
        <f>SUM(V66:V82)</f>
        <v>10694</v>
      </c>
      <c r="W65" s="227">
        <f>SUM(W66:W82)</f>
        <v>10294</v>
      </c>
      <c r="X65" s="226">
        <f t="shared" si="20"/>
        <v>596002</v>
      </c>
      <c r="Y65" s="225">
        <f t="shared" si="21"/>
        <v>0.2409790571172581</v>
      </c>
    </row>
    <row r="66" spans="1:25" s="208" customFormat="1" ht="19.5" customHeight="1">
      <c r="A66" s="223" t="s">
        <v>313</v>
      </c>
      <c r="B66" s="221">
        <v>24311</v>
      </c>
      <c r="C66" s="218">
        <v>20619</v>
      </c>
      <c r="D66" s="217">
        <v>1617</v>
      </c>
      <c r="E66" s="218">
        <v>1645</v>
      </c>
      <c r="F66" s="217">
        <f t="shared" si="14"/>
        <v>48192</v>
      </c>
      <c r="G66" s="220">
        <f t="shared" si="15"/>
        <v>0.05820303913777569</v>
      </c>
      <c r="H66" s="221">
        <v>20913</v>
      </c>
      <c r="I66" s="218">
        <v>19016</v>
      </c>
      <c r="J66" s="217">
        <v>1466</v>
      </c>
      <c r="K66" s="218">
        <v>1382</v>
      </c>
      <c r="L66" s="217">
        <f t="shared" si="16"/>
        <v>42777</v>
      </c>
      <c r="M66" s="222">
        <f t="shared" si="17"/>
        <v>0.12658671716109127</v>
      </c>
      <c r="N66" s="221">
        <v>81604</v>
      </c>
      <c r="O66" s="218">
        <v>76547</v>
      </c>
      <c r="P66" s="217">
        <v>5271</v>
      </c>
      <c r="Q66" s="218">
        <v>5302</v>
      </c>
      <c r="R66" s="217">
        <f t="shared" si="18"/>
        <v>168724</v>
      </c>
      <c r="S66" s="220">
        <f t="shared" si="19"/>
        <v>0.06545608878105667</v>
      </c>
      <c r="T66" s="219">
        <v>67395</v>
      </c>
      <c r="U66" s="218">
        <v>63811</v>
      </c>
      <c r="V66" s="217">
        <v>4315</v>
      </c>
      <c r="W66" s="218">
        <v>3688</v>
      </c>
      <c r="X66" s="217">
        <f t="shared" si="20"/>
        <v>139209</v>
      </c>
      <c r="Y66" s="216">
        <f t="shared" si="21"/>
        <v>0.21201933783016913</v>
      </c>
    </row>
    <row r="67" spans="1:25" s="208" customFormat="1" ht="19.5" customHeight="1">
      <c r="A67" s="223" t="s">
        <v>314</v>
      </c>
      <c r="B67" s="221">
        <v>17535</v>
      </c>
      <c r="C67" s="218">
        <v>18885</v>
      </c>
      <c r="D67" s="217">
        <v>0</v>
      </c>
      <c r="E67" s="218">
        <v>0</v>
      </c>
      <c r="F67" s="217">
        <f t="shared" si="14"/>
        <v>36420</v>
      </c>
      <c r="G67" s="220">
        <f t="shared" si="15"/>
        <v>0.04398561349182003</v>
      </c>
      <c r="H67" s="221">
        <v>12860</v>
      </c>
      <c r="I67" s="218">
        <v>14418</v>
      </c>
      <c r="J67" s="217">
        <v>313</v>
      </c>
      <c r="K67" s="218"/>
      <c r="L67" s="217">
        <f t="shared" si="16"/>
        <v>27591</v>
      </c>
      <c r="M67" s="222">
        <f t="shared" si="17"/>
        <v>0.31999565075568115</v>
      </c>
      <c r="N67" s="221">
        <v>47130</v>
      </c>
      <c r="O67" s="218">
        <v>52494</v>
      </c>
      <c r="P67" s="217">
        <v>54</v>
      </c>
      <c r="Q67" s="218">
        <v>21</v>
      </c>
      <c r="R67" s="217">
        <f t="shared" si="18"/>
        <v>99699</v>
      </c>
      <c r="S67" s="220">
        <f t="shared" si="19"/>
        <v>0.03867799836053299</v>
      </c>
      <c r="T67" s="219">
        <v>41201</v>
      </c>
      <c r="U67" s="218">
        <v>46046</v>
      </c>
      <c r="V67" s="217">
        <v>313</v>
      </c>
      <c r="W67" s="218"/>
      <c r="X67" s="217">
        <f t="shared" si="20"/>
        <v>87560</v>
      </c>
      <c r="Y67" s="216">
        <f t="shared" si="21"/>
        <v>0.13863636363636367</v>
      </c>
    </row>
    <row r="68" spans="1:25" s="208" customFormat="1" ht="19.5" customHeight="1">
      <c r="A68" s="223" t="s">
        <v>315</v>
      </c>
      <c r="B68" s="221">
        <v>12482</v>
      </c>
      <c r="C68" s="218">
        <v>10595</v>
      </c>
      <c r="D68" s="217">
        <v>535</v>
      </c>
      <c r="E68" s="218">
        <v>555</v>
      </c>
      <c r="F68" s="217">
        <f t="shared" si="14"/>
        <v>24167</v>
      </c>
      <c r="G68" s="220">
        <f t="shared" si="15"/>
        <v>0.029187268568281566</v>
      </c>
      <c r="H68" s="221">
        <v>10661</v>
      </c>
      <c r="I68" s="218">
        <v>10043</v>
      </c>
      <c r="J68" s="217">
        <v>604</v>
      </c>
      <c r="K68" s="218">
        <v>594</v>
      </c>
      <c r="L68" s="217">
        <f t="shared" si="16"/>
        <v>21902</v>
      </c>
      <c r="M68" s="222">
        <f t="shared" si="17"/>
        <v>0.10341521322253677</v>
      </c>
      <c r="N68" s="221">
        <v>40581</v>
      </c>
      <c r="O68" s="218">
        <v>35174</v>
      </c>
      <c r="P68" s="217">
        <v>1968</v>
      </c>
      <c r="Q68" s="218">
        <v>2089</v>
      </c>
      <c r="R68" s="217">
        <f t="shared" si="18"/>
        <v>79812</v>
      </c>
      <c r="S68" s="220">
        <f t="shared" si="19"/>
        <v>0.03096288232731381</v>
      </c>
      <c r="T68" s="219">
        <v>36369</v>
      </c>
      <c r="U68" s="218">
        <v>33741</v>
      </c>
      <c r="V68" s="217">
        <v>1320</v>
      </c>
      <c r="W68" s="218">
        <v>1829</v>
      </c>
      <c r="X68" s="217">
        <f t="shared" si="20"/>
        <v>73259</v>
      </c>
      <c r="Y68" s="216">
        <f t="shared" si="21"/>
        <v>0.08944976043899033</v>
      </c>
    </row>
    <row r="69" spans="1:25" s="208" customFormat="1" ht="19.5" customHeight="1">
      <c r="A69" s="223" t="s">
        <v>316</v>
      </c>
      <c r="B69" s="221">
        <v>8640</v>
      </c>
      <c r="C69" s="218">
        <v>6919</v>
      </c>
      <c r="D69" s="217">
        <v>558</v>
      </c>
      <c r="E69" s="218">
        <v>646</v>
      </c>
      <c r="F69" s="217">
        <f t="shared" si="14"/>
        <v>16763</v>
      </c>
      <c r="G69" s="220">
        <f t="shared" si="15"/>
        <v>0.020245217983618318</v>
      </c>
      <c r="H69" s="221">
        <v>8000</v>
      </c>
      <c r="I69" s="218">
        <v>6447</v>
      </c>
      <c r="J69" s="217">
        <v>427</v>
      </c>
      <c r="K69" s="218">
        <v>460</v>
      </c>
      <c r="L69" s="217">
        <f t="shared" si="16"/>
        <v>15334</v>
      </c>
      <c r="M69" s="222">
        <f t="shared" si="17"/>
        <v>0.09319160036520158</v>
      </c>
      <c r="N69" s="221">
        <v>27990</v>
      </c>
      <c r="O69" s="218">
        <v>22285</v>
      </c>
      <c r="P69" s="217">
        <v>2155</v>
      </c>
      <c r="Q69" s="218">
        <v>2231</v>
      </c>
      <c r="R69" s="217">
        <f t="shared" si="18"/>
        <v>54661</v>
      </c>
      <c r="S69" s="220">
        <f t="shared" si="19"/>
        <v>0.021205609568652584</v>
      </c>
      <c r="T69" s="219">
        <v>26907</v>
      </c>
      <c r="U69" s="218">
        <v>21851</v>
      </c>
      <c r="V69" s="217">
        <v>1835</v>
      </c>
      <c r="W69" s="218">
        <v>1888</v>
      </c>
      <c r="X69" s="217">
        <f t="shared" si="20"/>
        <v>52481</v>
      </c>
      <c r="Y69" s="216">
        <f t="shared" si="21"/>
        <v>0.04153884262876084</v>
      </c>
    </row>
    <row r="70" spans="1:25" s="208" customFormat="1" ht="19.5" customHeight="1">
      <c r="A70" s="223" t="s">
        <v>317</v>
      </c>
      <c r="B70" s="221">
        <v>7736</v>
      </c>
      <c r="C70" s="218">
        <v>7191</v>
      </c>
      <c r="D70" s="217">
        <v>561</v>
      </c>
      <c r="E70" s="218">
        <v>530</v>
      </c>
      <c r="F70" s="217">
        <f aca="true" t="shared" si="22" ref="F70:F75">SUM(B70:E70)</f>
        <v>16018</v>
      </c>
      <c r="G70" s="220">
        <f aca="true" t="shared" si="23" ref="G70:G75">F70/$F$9</f>
        <v>0.01934545735617719</v>
      </c>
      <c r="H70" s="221">
        <v>3725</v>
      </c>
      <c r="I70" s="218">
        <v>3469</v>
      </c>
      <c r="J70" s="217">
        <v>278</v>
      </c>
      <c r="K70" s="218">
        <v>149</v>
      </c>
      <c r="L70" s="217">
        <f aca="true" t="shared" si="24" ref="L70:L75">SUM(H70:K70)</f>
        <v>7621</v>
      </c>
      <c r="M70" s="222">
        <f aca="true" t="shared" si="25" ref="M70:M75">IF(ISERROR(F70/L70-1),"         /0",(F70/L70-1))</f>
        <v>1.1018239076236713</v>
      </c>
      <c r="N70" s="221">
        <v>26358</v>
      </c>
      <c r="O70" s="218">
        <v>23495</v>
      </c>
      <c r="P70" s="217">
        <v>2078</v>
      </c>
      <c r="Q70" s="218">
        <v>2480</v>
      </c>
      <c r="R70" s="217">
        <f aca="true" t="shared" si="26" ref="R70:R75">SUM(N70:Q70)</f>
        <v>54411</v>
      </c>
      <c r="S70" s="220">
        <f aca="true" t="shared" si="27" ref="S70:S75">R70/$R$9</f>
        <v>0.021108622642102334</v>
      </c>
      <c r="T70" s="219">
        <v>11970</v>
      </c>
      <c r="U70" s="218">
        <v>10782</v>
      </c>
      <c r="V70" s="217">
        <v>610</v>
      </c>
      <c r="W70" s="218">
        <v>616</v>
      </c>
      <c r="X70" s="217">
        <f aca="true" t="shared" si="28" ref="X70:X75">SUM(T70:W70)</f>
        <v>23978</v>
      </c>
      <c r="Y70" s="216">
        <f aca="true" t="shared" si="29" ref="Y70:Y75">IF(ISERROR(R70/X70-1),"         /0",(R70/X70-1))</f>
        <v>1.2692051046792892</v>
      </c>
    </row>
    <row r="71" spans="1:25" s="208" customFormat="1" ht="19.5" customHeight="1">
      <c r="A71" s="223" t="s">
        <v>318</v>
      </c>
      <c r="B71" s="221">
        <v>4529</v>
      </c>
      <c r="C71" s="218">
        <v>5315</v>
      </c>
      <c r="D71" s="217">
        <v>258</v>
      </c>
      <c r="E71" s="218">
        <v>112</v>
      </c>
      <c r="F71" s="217">
        <f t="shared" si="22"/>
        <v>10214</v>
      </c>
      <c r="G71" s="220">
        <f t="shared" si="23"/>
        <v>0.01233577858883717</v>
      </c>
      <c r="H71" s="221">
        <v>4369</v>
      </c>
      <c r="I71" s="218">
        <v>5024</v>
      </c>
      <c r="J71" s="217"/>
      <c r="K71" s="218"/>
      <c r="L71" s="217">
        <f t="shared" si="24"/>
        <v>9393</v>
      </c>
      <c r="M71" s="222">
        <f t="shared" si="25"/>
        <v>0.08740551474502278</v>
      </c>
      <c r="N71" s="221">
        <v>13818</v>
      </c>
      <c r="O71" s="218">
        <v>14758</v>
      </c>
      <c r="P71" s="217">
        <v>258</v>
      </c>
      <c r="Q71" s="218">
        <v>112</v>
      </c>
      <c r="R71" s="217">
        <f t="shared" si="26"/>
        <v>28946</v>
      </c>
      <c r="S71" s="220">
        <f t="shared" si="27"/>
        <v>0.011229534303694</v>
      </c>
      <c r="T71" s="219">
        <v>14478</v>
      </c>
      <c r="U71" s="218">
        <v>14985</v>
      </c>
      <c r="V71" s="217"/>
      <c r="W71" s="218"/>
      <c r="X71" s="217">
        <f t="shared" si="28"/>
        <v>29463</v>
      </c>
      <c r="Y71" s="216">
        <f t="shared" si="29"/>
        <v>-0.017547432372806537</v>
      </c>
    </row>
    <row r="72" spans="1:25" s="208" customFormat="1" ht="19.5" customHeight="1">
      <c r="A72" s="223" t="s">
        <v>319</v>
      </c>
      <c r="B72" s="221">
        <v>4338</v>
      </c>
      <c r="C72" s="218">
        <v>3961</v>
      </c>
      <c r="D72" s="217">
        <v>0</v>
      </c>
      <c r="E72" s="218">
        <v>5</v>
      </c>
      <c r="F72" s="217">
        <f t="shared" si="22"/>
        <v>8304</v>
      </c>
      <c r="G72" s="220">
        <f t="shared" si="23"/>
        <v>0.010029009731907564</v>
      </c>
      <c r="H72" s="221">
        <v>4669</v>
      </c>
      <c r="I72" s="218">
        <v>4007</v>
      </c>
      <c r="J72" s="217"/>
      <c r="K72" s="218"/>
      <c r="L72" s="217">
        <f t="shared" si="24"/>
        <v>8676</v>
      </c>
      <c r="M72" s="222">
        <f t="shared" si="25"/>
        <v>-0.04287690179806358</v>
      </c>
      <c r="N72" s="221">
        <v>13317</v>
      </c>
      <c r="O72" s="218">
        <v>11458</v>
      </c>
      <c r="P72" s="217"/>
      <c r="Q72" s="218">
        <v>5</v>
      </c>
      <c r="R72" s="217">
        <f t="shared" si="26"/>
        <v>24780</v>
      </c>
      <c r="S72" s="220">
        <f t="shared" si="27"/>
        <v>0.009613344159660654</v>
      </c>
      <c r="T72" s="219">
        <v>13733</v>
      </c>
      <c r="U72" s="218">
        <v>12174</v>
      </c>
      <c r="V72" s="217"/>
      <c r="W72" s="218">
        <v>0</v>
      </c>
      <c r="X72" s="217">
        <f t="shared" si="28"/>
        <v>25907</v>
      </c>
      <c r="Y72" s="216">
        <f t="shared" si="29"/>
        <v>-0.04350175628208597</v>
      </c>
    </row>
    <row r="73" spans="1:25" s="208" customFormat="1" ht="19.5" customHeight="1">
      <c r="A73" s="223" t="s">
        <v>320</v>
      </c>
      <c r="B73" s="221">
        <v>4222</v>
      </c>
      <c r="C73" s="218">
        <v>3153</v>
      </c>
      <c r="D73" s="217">
        <v>0</v>
      </c>
      <c r="E73" s="218">
        <v>0</v>
      </c>
      <c r="F73" s="217">
        <f t="shared" si="22"/>
        <v>7375</v>
      </c>
      <c r="G73" s="220">
        <f t="shared" si="23"/>
        <v>0.008907026345474264</v>
      </c>
      <c r="H73" s="221">
        <v>3245</v>
      </c>
      <c r="I73" s="218">
        <v>2415</v>
      </c>
      <c r="J73" s="217"/>
      <c r="K73" s="218"/>
      <c r="L73" s="217">
        <f t="shared" si="24"/>
        <v>5660</v>
      </c>
      <c r="M73" s="222">
        <f t="shared" si="25"/>
        <v>0.3030035335689045</v>
      </c>
      <c r="N73" s="221">
        <v>12615</v>
      </c>
      <c r="O73" s="218">
        <v>10102</v>
      </c>
      <c r="P73" s="217"/>
      <c r="Q73" s="218"/>
      <c r="R73" s="217">
        <f t="shared" si="26"/>
        <v>22717</v>
      </c>
      <c r="S73" s="220">
        <f t="shared" si="27"/>
        <v>0.008813008041768001</v>
      </c>
      <c r="T73" s="219">
        <v>7863</v>
      </c>
      <c r="U73" s="218">
        <v>6140</v>
      </c>
      <c r="V73" s="217"/>
      <c r="W73" s="218"/>
      <c r="X73" s="217">
        <f t="shared" si="28"/>
        <v>14003</v>
      </c>
      <c r="Y73" s="216">
        <f t="shared" si="29"/>
        <v>0.6222952224523317</v>
      </c>
    </row>
    <row r="74" spans="1:25" s="208" customFormat="1" ht="19.5" customHeight="1">
      <c r="A74" s="223" t="s">
        <v>321</v>
      </c>
      <c r="B74" s="221">
        <v>3311</v>
      </c>
      <c r="C74" s="218">
        <v>2787</v>
      </c>
      <c r="D74" s="217">
        <v>0</v>
      </c>
      <c r="E74" s="218">
        <v>0</v>
      </c>
      <c r="F74" s="217">
        <f t="shared" si="22"/>
        <v>6098</v>
      </c>
      <c r="G74" s="220">
        <f t="shared" si="23"/>
        <v>0.007364752088773161</v>
      </c>
      <c r="H74" s="221">
        <v>4951</v>
      </c>
      <c r="I74" s="218">
        <v>3874</v>
      </c>
      <c r="J74" s="217"/>
      <c r="K74" s="218">
        <v>0</v>
      </c>
      <c r="L74" s="217">
        <f t="shared" si="24"/>
        <v>8825</v>
      </c>
      <c r="M74" s="222">
        <f t="shared" si="25"/>
        <v>-0.3090084985835694</v>
      </c>
      <c r="N74" s="221">
        <v>11829</v>
      </c>
      <c r="O74" s="218">
        <v>11020</v>
      </c>
      <c r="P74" s="217"/>
      <c r="Q74" s="218">
        <v>0</v>
      </c>
      <c r="R74" s="217">
        <f t="shared" si="26"/>
        <v>22849</v>
      </c>
      <c r="S74" s="220">
        <f t="shared" si="27"/>
        <v>0.008864217138986533</v>
      </c>
      <c r="T74" s="219">
        <v>13880</v>
      </c>
      <c r="U74" s="218">
        <v>12879</v>
      </c>
      <c r="V74" s="217"/>
      <c r="W74" s="218">
        <v>0</v>
      </c>
      <c r="X74" s="217">
        <f t="shared" si="28"/>
        <v>26759</v>
      </c>
      <c r="Y74" s="216">
        <f t="shared" si="29"/>
        <v>-0.14611906274524455</v>
      </c>
    </row>
    <row r="75" spans="1:25" s="208" customFormat="1" ht="19.5" customHeight="1">
      <c r="A75" s="223" t="s">
        <v>322</v>
      </c>
      <c r="B75" s="221">
        <v>3135</v>
      </c>
      <c r="C75" s="218">
        <v>2444</v>
      </c>
      <c r="D75" s="217">
        <v>0</v>
      </c>
      <c r="E75" s="218">
        <v>0</v>
      </c>
      <c r="F75" s="217">
        <f t="shared" si="22"/>
        <v>5579</v>
      </c>
      <c r="G75" s="220">
        <f t="shared" si="23"/>
        <v>0.006737938980528938</v>
      </c>
      <c r="H75" s="221">
        <v>2941</v>
      </c>
      <c r="I75" s="218">
        <v>2352</v>
      </c>
      <c r="J75" s="217"/>
      <c r="K75" s="218">
        <v>0</v>
      </c>
      <c r="L75" s="217">
        <f t="shared" si="24"/>
        <v>5293</v>
      </c>
      <c r="M75" s="222">
        <f t="shared" si="25"/>
        <v>0.0540336293217456</v>
      </c>
      <c r="N75" s="221">
        <v>10405</v>
      </c>
      <c r="O75" s="218">
        <v>8331</v>
      </c>
      <c r="P75" s="217"/>
      <c r="Q75" s="218"/>
      <c r="R75" s="217">
        <f t="shared" si="26"/>
        <v>18736</v>
      </c>
      <c r="S75" s="220">
        <f t="shared" si="27"/>
        <v>0.007268588223381841</v>
      </c>
      <c r="T75" s="219">
        <v>10105</v>
      </c>
      <c r="U75" s="218">
        <v>7811</v>
      </c>
      <c r="V75" s="217"/>
      <c r="W75" s="218">
        <v>0</v>
      </c>
      <c r="X75" s="217">
        <f t="shared" si="28"/>
        <v>17916</v>
      </c>
      <c r="Y75" s="216">
        <f t="shared" si="29"/>
        <v>0.04576914489841477</v>
      </c>
    </row>
    <row r="76" spans="1:25" s="208" customFormat="1" ht="19.5" customHeight="1">
      <c r="A76" s="223" t="s">
        <v>323</v>
      </c>
      <c r="B76" s="221">
        <v>1377</v>
      </c>
      <c r="C76" s="218">
        <v>2375</v>
      </c>
      <c r="D76" s="217">
        <v>0</v>
      </c>
      <c r="E76" s="218">
        <v>0</v>
      </c>
      <c r="F76" s="217">
        <f t="shared" si="14"/>
        <v>3752</v>
      </c>
      <c r="G76" s="220">
        <f t="shared" si="15"/>
        <v>0.004531411911622975</v>
      </c>
      <c r="H76" s="221">
        <v>1303</v>
      </c>
      <c r="I76" s="218">
        <v>2251</v>
      </c>
      <c r="J76" s="217">
        <v>20</v>
      </c>
      <c r="K76" s="218"/>
      <c r="L76" s="217">
        <f t="shared" si="16"/>
        <v>3574</v>
      </c>
      <c r="M76" s="222">
        <f t="shared" si="17"/>
        <v>0.04980414101846664</v>
      </c>
      <c r="N76" s="221">
        <v>4333</v>
      </c>
      <c r="O76" s="218">
        <v>6593</v>
      </c>
      <c r="P76" s="217"/>
      <c r="Q76" s="218"/>
      <c r="R76" s="217">
        <f t="shared" si="18"/>
        <v>10926</v>
      </c>
      <c r="S76" s="220">
        <f t="shared" si="19"/>
        <v>0.0042387166379520705</v>
      </c>
      <c r="T76" s="219">
        <v>3784</v>
      </c>
      <c r="U76" s="218">
        <v>6083</v>
      </c>
      <c r="V76" s="217">
        <v>20</v>
      </c>
      <c r="W76" s="218"/>
      <c r="X76" s="217">
        <f t="shared" si="20"/>
        <v>9887</v>
      </c>
      <c r="Y76" s="216">
        <f t="shared" si="21"/>
        <v>0.10508748862142214</v>
      </c>
    </row>
    <row r="77" spans="1:25" s="208" customFormat="1" ht="19.5" customHeight="1">
      <c r="A77" s="223" t="s">
        <v>324</v>
      </c>
      <c r="B77" s="221">
        <v>1455</v>
      </c>
      <c r="C77" s="218">
        <v>1717</v>
      </c>
      <c r="D77" s="217">
        <v>0</v>
      </c>
      <c r="E77" s="218">
        <v>0</v>
      </c>
      <c r="F77" s="217">
        <f t="shared" si="14"/>
        <v>3172</v>
      </c>
      <c r="G77" s="220">
        <f>F77/$F$9</f>
        <v>0.003830927127843304</v>
      </c>
      <c r="H77" s="221">
        <v>1842</v>
      </c>
      <c r="I77" s="218">
        <v>1883</v>
      </c>
      <c r="J77" s="217">
        <v>59</v>
      </c>
      <c r="K77" s="218">
        <v>32</v>
      </c>
      <c r="L77" s="217">
        <f>SUM(H77:K77)</f>
        <v>3816</v>
      </c>
      <c r="M77" s="222">
        <f>IF(ISERROR(F77/L77-1),"         /0",(F77/L77-1))</f>
        <v>-0.16876310272536688</v>
      </c>
      <c r="N77" s="221">
        <v>4559</v>
      </c>
      <c r="O77" s="218">
        <v>4685</v>
      </c>
      <c r="P77" s="217"/>
      <c r="Q77" s="218"/>
      <c r="R77" s="217">
        <f>SUM(N77:Q77)</f>
        <v>9244</v>
      </c>
      <c r="S77" s="220">
        <f>R77/$R$9</f>
        <v>0.003586188596121997</v>
      </c>
      <c r="T77" s="219">
        <v>4797</v>
      </c>
      <c r="U77" s="218">
        <v>4996</v>
      </c>
      <c r="V77" s="217">
        <v>67</v>
      </c>
      <c r="W77" s="218">
        <v>32</v>
      </c>
      <c r="X77" s="217">
        <f>SUM(T77:W77)</f>
        <v>9892</v>
      </c>
      <c r="Y77" s="216">
        <f>IF(ISERROR(R77/X77-1),"         /0",(R77/X77-1))</f>
        <v>-0.06550748079255964</v>
      </c>
    </row>
    <row r="78" spans="1:25" s="208" customFormat="1" ht="19.5" customHeight="1">
      <c r="A78" s="223" t="s">
        <v>325</v>
      </c>
      <c r="B78" s="221">
        <v>1425</v>
      </c>
      <c r="C78" s="218">
        <v>1221</v>
      </c>
      <c r="D78" s="217">
        <v>0</v>
      </c>
      <c r="E78" s="218">
        <v>0</v>
      </c>
      <c r="F78" s="217">
        <f t="shared" si="14"/>
        <v>2646</v>
      </c>
      <c r="G78" s="220">
        <f t="shared" si="15"/>
        <v>0.003195659892898292</v>
      </c>
      <c r="H78" s="221">
        <v>1115</v>
      </c>
      <c r="I78" s="218">
        <v>1083</v>
      </c>
      <c r="J78" s="217"/>
      <c r="K78" s="218"/>
      <c r="L78" s="217">
        <f t="shared" si="16"/>
        <v>2198</v>
      </c>
      <c r="M78" s="222">
        <f t="shared" si="17"/>
        <v>0.20382165605095537</v>
      </c>
      <c r="N78" s="221">
        <v>4939</v>
      </c>
      <c r="O78" s="218">
        <v>4741</v>
      </c>
      <c r="P78" s="217"/>
      <c r="Q78" s="218"/>
      <c r="R78" s="217">
        <f t="shared" si="18"/>
        <v>9680</v>
      </c>
      <c r="S78" s="220">
        <f t="shared" si="19"/>
        <v>0.003755333796025631</v>
      </c>
      <c r="T78" s="219">
        <v>4124</v>
      </c>
      <c r="U78" s="218">
        <v>4033</v>
      </c>
      <c r="V78" s="217"/>
      <c r="W78" s="218"/>
      <c r="X78" s="217">
        <f t="shared" si="20"/>
        <v>8157</v>
      </c>
      <c r="Y78" s="216">
        <f t="shared" si="21"/>
        <v>0.18671080053941402</v>
      </c>
    </row>
    <row r="79" spans="1:25" s="208" customFormat="1" ht="19.5" customHeight="1">
      <c r="A79" s="223" t="s">
        <v>326</v>
      </c>
      <c r="B79" s="221">
        <v>1364</v>
      </c>
      <c r="C79" s="218">
        <v>1114</v>
      </c>
      <c r="D79" s="217">
        <v>0</v>
      </c>
      <c r="E79" s="218">
        <v>0</v>
      </c>
      <c r="F79" s="217">
        <f t="shared" si="14"/>
        <v>2478</v>
      </c>
      <c r="G79" s="220">
        <f t="shared" si="15"/>
        <v>0.002992760852079353</v>
      </c>
      <c r="H79" s="221">
        <v>933</v>
      </c>
      <c r="I79" s="218">
        <v>966</v>
      </c>
      <c r="J79" s="217">
        <v>6</v>
      </c>
      <c r="K79" s="218"/>
      <c r="L79" s="217">
        <f t="shared" si="16"/>
        <v>1905</v>
      </c>
      <c r="M79" s="222">
        <f t="shared" si="17"/>
        <v>0.3007874015748031</v>
      </c>
      <c r="N79" s="221">
        <v>5044</v>
      </c>
      <c r="O79" s="218">
        <v>5534</v>
      </c>
      <c r="P79" s="217">
        <v>4</v>
      </c>
      <c r="Q79" s="218">
        <v>5</v>
      </c>
      <c r="R79" s="217">
        <f t="shared" si="18"/>
        <v>10587</v>
      </c>
      <c r="S79" s="220">
        <f t="shared" si="19"/>
        <v>0.004107202365549933</v>
      </c>
      <c r="T79" s="219">
        <v>2883</v>
      </c>
      <c r="U79" s="218">
        <v>3645</v>
      </c>
      <c r="V79" s="217">
        <v>100</v>
      </c>
      <c r="W79" s="218">
        <v>196</v>
      </c>
      <c r="X79" s="217">
        <f t="shared" si="20"/>
        <v>6824</v>
      </c>
      <c r="Y79" s="216">
        <f t="shared" si="21"/>
        <v>0.5514361078546308</v>
      </c>
    </row>
    <row r="80" spans="1:25" s="208" customFormat="1" ht="19.5" customHeight="1">
      <c r="A80" s="223" t="s">
        <v>327</v>
      </c>
      <c r="B80" s="221">
        <v>1082</v>
      </c>
      <c r="C80" s="218">
        <v>1128</v>
      </c>
      <c r="D80" s="217">
        <v>5</v>
      </c>
      <c r="E80" s="218">
        <v>0</v>
      </c>
      <c r="F80" s="217">
        <f t="shared" si="14"/>
        <v>2215</v>
      </c>
      <c r="G80" s="220">
        <f t="shared" si="15"/>
        <v>0.0026751272346068468</v>
      </c>
      <c r="H80" s="221">
        <v>1133</v>
      </c>
      <c r="I80" s="218">
        <v>1063</v>
      </c>
      <c r="J80" s="217"/>
      <c r="K80" s="218"/>
      <c r="L80" s="217">
        <f t="shared" si="16"/>
        <v>2196</v>
      </c>
      <c r="M80" s="222">
        <f t="shared" si="17"/>
        <v>0.00865209471766848</v>
      </c>
      <c r="N80" s="221">
        <v>3324</v>
      </c>
      <c r="O80" s="218">
        <v>3255</v>
      </c>
      <c r="P80" s="217">
        <v>5</v>
      </c>
      <c r="Q80" s="218">
        <v>8</v>
      </c>
      <c r="R80" s="217">
        <f t="shared" si="18"/>
        <v>6592</v>
      </c>
      <c r="S80" s="220">
        <f t="shared" si="19"/>
        <v>0.0025573512792769586</v>
      </c>
      <c r="T80" s="219">
        <v>3123</v>
      </c>
      <c r="U80" s="218">
        <v>2844</v>
      </c>
      <c r="V80" s="217"/>
      <c r="W80" s="218">
        <v>0</v>
      </c>
      <c r="X80" s="217">
        <f t="shared" si="20"/>
        <v>5967</v>
      </c>
      <c r="Y80" s="216">
        <f t="shared" si="21"/>
        <v>0.10474275180157533</v>
      </c>
    </row>
    <row r="81" spans="1:25" s="208" customFormat="1" ht="19.5" customHeight="1">
      <c r="A81" s="223" t="s">
        <v>328</v>
      </c>
      <c r="B81" s="221">
        <v>1219</v>
      </c>
      <c r="C81" s="218">
        <v>889</v>
      </c>
      <c r="D81" s="217">
        <v>0</v>
      </c>
      <c r="E81" s="218">
        <v>0</v>
      </c>
      <c r="F81" s="217">
        <f t="shared" si="14"/>
        <v>2108</v>
      </c>
      <c r="G81" s="220">
        <f t="shared" si="15"/>
        <v>0.002545899869323356</v>
      </c>
      <c r="H81" s="221">
        <v>627</v>
      </c>
      <c r="I81" s="218">
        <v>589</v>
      </c>
      <c r="J81" s="217"/>
      <c r="K81" s="218"/>
      <c r="L81" s="217">
        <f t="shared" si="16"/>
        <v>1216</v>
      </c>
      <c r="M81" s="222">
        <f t="shared" si="17"/>
        <v>0.7335526315789473</v>
      </c>
      <c r="N81" s="221">
        <v>3901</v>
      </c>
      <c r="O81" s="218">
        <v>3726</v>
      </c>
      <c r="P81" s="217"/>
      <c r="Q81" s="218"/>
      <c r="R81" s="217">
        <f t="shared" si="18"/>
        <v>7627</v>
      </c>
      <c r="S81" s="220">
        <f t="shared" si="19"/>
        <v>0.0029588771551949883</v>
      </c>
      <c r="T81" s="219">
        <v>3169</v>
      </c>
      <c r="U81" s="218">
        <v>3130</v>
      </c>
      <c r="V81" s="217"/>
      <c r="W81" s="218"/>
      <c r="X81" s="217">
        <f t="shared" si="20"/>
        <v>6299</v>
      </c>
      <c r="Y81" s="216">
        <f t="shared" si="21"/>
        <v>0.21082711541514532</v>
      </c>
    </row>
    <row r="82" spans="1:25" s="208" customFormat="1" ht="19.5" customHeight="1" thickBot="1">
      <c r="A82" s="223" t="s">
        <v>263</v>
      </c>
      <c r="B82" s="221">
        <v>18681</v>
      </c>
      <c r="C82" s="218">
        <v>14730</v>
      </c>
      <c r="D82" s="217">
        <v>91</v>
      </c>
      <c r="E82" s="218">
        <v>31</v>
      </c>
      <c r="F82" s="217">
        <f t="shared" si="14"/>
        <v>33533</v>
      </c>
      <c r="G82" s="220">
        <f t="shared" si="15"/>
        <v>0.04049889009393742</v>
      </c>
      <c r="H82" s="221">
        <v>10693</v>
      </c>
      <c r="I82" s="218">
        <v>8190</v>
      </c>
      <c r="J82" s="217">
        <v>20</v>
      </c>
      <c r="K82" s="218">
        <v>28</v>
      </c>
      <c r="L82" s="217">
        <f t="shared" si="16"/>
        <v>18931</v>
      </c>
      <c r="M82" s="222">
        <f t="shared" si="17"/>
        <v>0.7713274523268712</v>
      </c>
      <c r="N82" s="221">
        <v>56629</v>
      </c>
      <c r="O82" s="218">
        <v>51121</v>
      </c>
      <c r="P82" s="217">
        <v>829</v>
      </c>
      <c r="Q82" s="218">
        <v>1056</v>
      </c>
      <c r="R82" s="217">
        <f t="shared" si="18"/>
        <v>109635</v>
      </c>
      <c r="S82" s="220">
        <f t="shared" si="19"/>
        <v>0.04253264676934608</v>
      </c>
      <c r="T82" s="219">
        <v>31214</v>
      </c>
      <c r="U82" s="218">
        <v>23068</v>
      </c>
      <c r="V82" s="217">
        <v>2114</v>
      </c>
      <c r="W82" s="218">
        <v>2045</v>
      </c>
      <c r="X82" s="217">
        <f t="shared" si="20"/>
        <v>58441</v>
      </c>
      <c r="Y82" s="216">
        <f t="shared" si="21"/>
        <v>0.8759945928372204</v>
      </c>
    </row>
    <row r="83" spans="1:25" s="224" customFormat="1" ht="19.5" customHeight="1">
      <c r="A83" s="231" t="s">
        <v>57</v>
      </c>
      <c r="B83" s="228">
        <f>SUM(B84:B88)</f>
        <v>9334</v>
      </c>
      <c r="C83" s="227">
        <f>SUM(C84:C88)</f>
        <v>8432</v>
      </c>
      <c r="D83" s="226">
        <f>SUM(D84:D88)</f>
        <v>0</v>
      </c>
      <c r="E83" s="227">
        <f>SUM(E84:E88)</f>
        <v>4</v>
      </c>
      <c r="F83" s="226">
        <f t="shared" si="14"/>
        <v>17770</v>
      </c>
      <c r="G83" s="229">
        <f t="shared" si="15"/>
        <v>0.021461404496146128</v>
      </c>
      <c r="H83" s="228">
        <f>SUM(H84:H88)</f>
        <v>6926</v>
      </c>
      <c r="I83" s="227">
        <f>SUM(I84:I88)</f>
        <v>7091</v>
      </c>
      <c r="J83" s="226">
        <f>SUM(J84:J88)</f>
        <v>94</v>
      </c>
      <c r="K83" s="227">
        <f>SUM(K84:K88)</f>
        <v>33</v>
      </c>
      <c r="L83" s="226">
        <f t="shared" si="16"/>
        <v>14144</v>
      </c>
      <c r="M83" s="230">
        <f t="shared" si="17"/>
        <v>0.2563631221719458</v>
      </c>
      <c r="N83" s="228">
        <f>SUM(N84:N88)</f>
        <v>35365</v>
      </c>
      <c r="O83" s="227">
        <f>SUM(O84:O88)</f>
        <v>34304</v>
      </c>
      <c r="P83" s="226">
        <f>SUM(P84:P88)</f>
        <v>124</v>
      </c>
      <c r="Q83" s="227">
        <f>SUM(Q84:Q88)</f>
        <v>245</v>
      </c>
      <c r="R83" s="226">
        <f t="shared" si="18"/>
        <v>70038</v>
      </c>
      <c r="S83" s="229">
        <f t="shared" si="19"/>
        <v>0.027171081446905283</v>
      </c>
      <c r="T83" s="228">
        <f>SUM(T84:T88)</f>
        <v>22400</v>
      </c>
      <c r="U83" s="227">
        <f>SUM(U84:U88)</f>
        <v>22965</v>
      </c>
      <c r="V83" s="226">
        <f>SUM(V84:V88)</f>
        <v>582</v>
      </c>
      <c r="W83" s="227">
        <f>SUM(W84:W88)</f>
        <v>347</v>
      </c>
      <c r="X83" s="226">
        <f t="shared" si="20"/>
        <v>46294</v>
      </c>
      <c r="Y83" s="225">
        <f t="shared" si="21"/>
        <v>0.5128958396336458</v>
      </c>
    </row>
    <row r="84" spans="1:25" ht="19.5" customHeight="1">
      <c r="A84" s="223" t="s">
        <v>329</v>
      </c>
      <c r="B84" s="221">
        <v>3096</v>
      </c>
      <c r="C84" s="218">
        <v>2848</v>
      </c>
      <c r="D84" s="217">
        <v>0</v>
      </c>
      <c r="E84" s="218">
        <v>0</v>
      </c>
      <c r="F84" s="217">
        <f t="shared" si="14"/>
        <v>5944</v>
      </c>
      <c r="G84" s="220">
        <f t="shared" si="15"/>
        <v>0.0071787613013558</v>
      </c>
      <c r="H84" s="221">
        <v>1557</v>
      </c>
      <c r="I84" s="218">
        <v>1703</v>
      </c>
      <c r="J84" s="217">
        <v>2</v>
      </c>
      <c r="K84" s="218"/>
      <c r="L84" s="217">
        <f t="shared" si="16"/>
        <v>3262</v>
      </c>
      <c r="M84" s="222">
        <f t="shared" si="17"/>
        <v>0.8221949724095647</v>
      </c>
      <c r="N84" s="221">
        <v>12545</v>
      </c>
      <c r="O84" s="218">
        <v>12017</v>
      </c>
      <c r="P84" s="217"/>
      <c r="Q84" s="218"/>
      <c r="R84" s="217">
        <f t="shared" si="18"/>
        <v>24562</v>
      </c>
      <c r="S84" s="220">
        <f t="shared" si="19"/>
        <v>0.009528771559708837</v>
      </c>
      <c r="T84" s="219">
        <v>4625</v>
      </c>
      <c r="U84" s="218">
        <v>5310</v>
      </c>
      <c r="V84" s="217">
        <v>2</v>
      </c>
      <c r="W84" s="218"/>
      <c r="X84" s="217">
        <f t="shared" si="20"/>
        <v>9937</v>
      </c>
      <c r="Y84" s="216">
        <f t="shared" si="21"/>
        <v>1.4717721646372146</v>
      </c>
    </row>
    <row r="85" spans="1:25" ht="19.5" customHeight="1">
      <c r="A85" s="223" t="s">
        <v>330</v>
      </c>
      <c r="B85" s="221">
        <v>2048</v>
      </c>
      <c r="C85" s="218">
        <v>1947</v>
      </c>
      <c r="D85" s="217">
        <v>0</v>
      </c>
      <c r="E85" s="218">
        <v>4</v>
      </c>
      <c r="F85" s="217">
        <f t="shared" si="14"/>
        <v>3999</v>
      </c>
      <c r="G85" s="220">
        <f t="shared" si="15"/>
        <v>0.004829721810922249</v>
      </c>
      <c r="H85" s="221">
        <v>914</v>
      </c>
      <c r="I85" s="218">
        <v>968</v>
      </c>
      <c r="J85" s="217">
        <v>9</v>
      </c>
      <c r="K85" s="218">
        <v>2</v>
      </c>
      <c r="L85" s="217">
        <f t="shared" si="16"/>
        <v>1893</v>
      </c>
      <c r="M85" s="222">
        <f t="shared" si="17"/>
        <v>1.1125198098256734</v>
      </c>
      <c r="N85" s="221">
        <v>9536</v>
      </c>
      <c r="O85" s="218">
        <v>9814</v>
      </c>
      <c r="P85" s="217"/>
      <c r="Q85" s="218">
        <v>9</v>
      </c>
      <c r="R85" s="217">
        <f t="shared" si="18"/>
        <v>19359</v>
      </c>
      <c r="S85" s="220">
        <f t="shared" si="19"/>
        <v>0.007510279644345061</v>
      </c>
      <c r="T85" s="219">
        <v>3113</v>
      </c>
      <c r="U85" s="218">
        <v>3304</v>
      </c>
      <c r="V85" s="217">
        <v>9</v>
      </c>
      <c r="W85" s="218">
        <v>2</v>
      </c>
      <c r="X85" s="217">
        <f t="shared" si="20"/>
        <v>6428</v>
      </c>
      <c r="Y85" s="216">
        <f t="shared" si="21"/>
        <v>2.0116677037958928</v>
      </c>
    </row>
    <row r="86" spans="1:25" ht="19.5" customHeight="1">
      <c r="A86" s="223" t="s">
        <v>331</v>
      </c>
      <c r="B86" s="221">
        <v>2140</v>
      </c>
      <c r="C86" s="218">
        <v>1751</v>
      </c>
      <c r="D86" s="217">
        <v>0</v>
      </c>
      <c r="E86" s="218">
        <v>0</v>
      </c>
      <c r="F86" s="217">
        <f>SUM(B86:E86)</f>
        <v>3891</v>
      </c>
      <c r="G86" s="220">
        <f>F86/$F$9</f>
        <v>0.00469928671325293</v>
      </c>
      <c r="H86" s="221">
        <v>1735</v>
      </c>
      <c r="I86" s="218">
        <v>1773</v>
      </c>
      <c r="J86" s="217">
        <v>82</v>
      </c>
      <c r="K86" s="218">
        <v>31</v>
      </c>
      <c r="L86" s="217">
        <f>SUM(H86:K86)</f>
        <v>3621</v>
      </c>
      <c r="M86" s="222">
        <f>IF(ISERROR(F86/L86-1),"         /0",(F86/L86-1))</f>
        <v>0.07456503728251862</v>
      </c>
      <c r="N86" s="221">
        <v>6894</v>
      </c>
      <c r="O86" s="218">
        <v>6581</v>
      </c>
      <c r="P86" s="217">
        <v>119</v>
      </c>
      <c r="Q86" s="218">
        <v>236</v>
      </c>
      <c r="R86" s="217">
        <f>SUM(N86:Q86)</f>
        <v>13830</v>
      </c>
      <c r="S86" s="220">
        <f>R86/$R$9</f>
        <v>0.00536531677675976</v>
      </c>
      <c r="T86" s="219">
        <v>5324</v>
      </c>
      <c r="U86" s="218">
        <v>5836</v>
      </c>
      <c r="V86" s="217">
        <v>563</v>
      </c>
      <c r="W86" s="218">
        <v>345</v>
      </c>
      <c r="X86" s="217">
        <f>SUM(T86:W86)</f>
        <v>12068</v>
      </c>
      <c r="Y86" s="216">
        <f>IF(ISERROR(R86/X86-1),"         /0",(R86/X86-1))</f>
        <v>0.14600596619158113</v>
      </c>
    </row>
    <row r="87" spans="1:25" ht="19.5" customHeight="1">
      <c r="A87" s="223" t="s">
        <v>332</v>
      </c>
      <c r="B87" s="221">
        <v>404</v>
      </c>
      <c r="C87" s="218">
        <v>590</v>
      </c>
      <c r="D87" s="217">
        <v>0</v>
      </c>
      <c r="E87" s="218">
        <v>0</v>
      </c>
      <c r="F87" s="217">
        <f t="shared" si="14"/>
        <v>994</v>
      </c>
      <c r="G87" s="220">
        <f t="shared" si="15"/>
        <v>0.0012004859915120568</v>
      </c>
      <c r="H87" s="221">
        <v>551</v>
      </c>
      <c r="I87" s="218">
        <v>698</v>
      </c>
      <c r="J87" s="217"/>
      <c r="K87" s="218"/>
      <c r="L87" s="217">
        <f t="shared" si="16"/>
        <v>1249</v>
      </c>
      <c r="M87" s="222">
        <f t="shared" si="17"/>
        <v>-0.20416333066453163</v>
      </c>
      <c r="N87" s="221">
        <v>1323</v>
      </c>
      <c r="O87" s="218">
        <v>1695</v>
      </c>
      <c r="P87" s="217"/>
      <c r="Q87" s="218"/>
      <c r="R87" s="217">
        <f t="shared" si="18"/>
        <v>3018</v>
      </c>
      <c r="S87" s="220">
        <f t="shared" si="19"/>
        <v>0.0011708261773146027</v>
      </c>
      <c r="T87" s="219">
        <v>1536</v>
      </c>
      <c r="U87" s="218">
        <v>2238</v>
      </c>
      <c r="V87" s="217"/>
      <c r="W87" s="218"/>
      <c r="X87" s="217">
        <f t="shared" si="20"/>
        <v>3774</v>
      </c>
      <c r="Y87" s="216">
        <f t="shared" si="21"/>
        <v>-0.20031796502384736</v>
      </c>
    </row>
    <row r="88" spans="1:25" ht="19.5" customHeight="1" thickBot="1">
      <c r="A88" s="223" t="s">
        <v>263</v>
      </c>
      <c r="B88" s="221">
        <v>1646</v>
      </c>
      <c r="C88" s="218">
        <v>1296</v>
      </c>
      <c r="D88" s="217">
        <v>0</v>
      </c>
      <c r="E88" s="218">
        <v>0</v>
      </c>
      <c r="F88" s="217">
        <f>SUM(B88:E88)</f>
        <v>2942</v>
      </c>
      <c r="G88" s="220">
        <f>F88/$F$9</f>
        <v>0.0035531486791030896</v>
      </c>
      <c r="H88" s="221">
        <v>2169</v>
      </c>
      <c r="I88" s="218">
        <v>1949</v>
      </c>
      <c r="J88" s="217">
        <v>1</v>
      </c>
      <c r="K88" s="218">
        <v>0</v>
      </c>
      <c r="L88" s="217">
        <f>SUM(H88:K88)</f>
        <v>4119</v>
      </c>
      <c r="M88" s="222">
        <f>IF(ISERROR(F88/L88-1),"         /0",(F88/L88-1))</f>
        <v>-0.28574896819616413</v>
      </c>
      <c r="N88" s="221">
        <v>5067</v>
      </c>
      <c r="O88" s="218">
        <v>4197</v>
      </c>
      <c r="P88" s="217">
        <v>5</v>
      </c>
      <c r="Q88" s="218">
        <v>0</v>
      </c>
      <c r="R88" s="217">
        <f>SUM(N88:Q88)</f>
        <v>9269</v>
      </c>
      <c r="S88" s="220">
        <f>R88/$R$9</f>
        <v>0.003595887288777022</v>
      </c>
      <c r="T88" s="219">
        <v>7802</v>
      </c>
      <c r="U88" s="218">
        <v>6277</v>
      </c>
      <c r="V88" s="217">
        <v>8</v>
      </c>
      <c r="W88" s="218">
        <v>0</v>
      </c>
      <c r="X88" s="217">
        <f t="shared" si="20"/>
        <v>14087</v>
      </c>
      <c r="Y88" s="216">
        <f>IF(ISERROR(R88/X88-1),"         /0",(R88/X88-1))</f>
        <v>-0.3420174629090651</v>
      </c>
    </row>
    <row r="89" spans="1:25" s="208" customFormat="1" ht="19.5" customHeight="1" thickBot="1">
      <c r="A89" s="215" t="s">
        <v>56</v>
      </c>
      <c r="B89" s="212">
        <v>1366</v>
      </c>
      <c r="C89" s="211">
        <v>184</v>
      </c>
      <c r="D89" s="210">
        <v>0</v>
      </c>
      <c r="E89" s="211">
        <v>0</v>
      </c>
      <c r="F89" s="210">
        <f>SUM(B89:E89)</f>
        <v>1550</v>
      </c>
      <c r="G89" s="213">
        <f>F89/$F$9</f>
        <v>0.0018719851980318794</v>
      </c>
      <c r="H89" s="212">
        <v>1208</v>
      </c>
      <c r="I89" s="211">
        <v>289</v>
      </c>
      <c r="J89" s="210">
        <v>14</v>
      </c>
      <c r="K89" s="211">
        <v>16</v>
      </c>
      <c r="L89" s="210">
        <f>SUM(H89:K89)</f>
        <v>1527</v>
      </c>
      <c r="M89" s="214">
        <f>IF(ISERROR(F89/L89-1),"         /0",(F89/L89-1))</f>
        <v>0.015062213490504295</v>
      </c>
      <c r="N89" s="212">
        <v>5131</v>
      </c>
      <c r="O89" s="211">
        <v>845</v>
      </c>
      <c r="P89" s="210"/>
      <c r="Q89" s="211"/>
      <c r="R89" s="210">
        <f>SUM(N89:Q89)</f>
        <v>5976</v>
      </c>
      <c r="S89" s="213">
        <f>R89/$R$9</f>
        <v>0.0023183754922571458</v>
      </c>
      <c r="T89" s="212">
        <v>4751</v>
      </c>
      <c r="U89" s="211">
        <v>989</v>
      </c>
      <c r="V89" s="210">
        <v>14</v>
      </c>
      <c r="W89" s="211">
        <v>19</v>
      </c>
      <c r="X89" s="210">
        <f>SUM(T89:W89)</f>
        <v>5773</v>
      </c>
      <c r="Y89" s="209">
        <f>IF(ISERROR(R89/X89-1),"         /0",(R89/X89-1))</f>
        <v>0.03516369305387146</v>
      </c>
    </row>
    <row r="90" ht="15" thickTop="1">
      <c r="A90" s="89" t="s">
        <v>43</v>
      </c>
    </row>
    <row r="91" ht="14.25">
      <c r="A91" s="89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0:Y65536 M90:M65536 Y3 M3 M5:M8 Y5:Y8">
    <cfRule type="cellIs" priority="1" dxfId="101" operator="lessThan" stopIfTrue="1">
      <formula>0</formula>
    </cfRule>
  </conditionalFormatting>
  <conditionalFormatting sqref="Y9:Y89 M9:M89">
    <cfRule type="cellIs" priority="2" dxfId="101" operator="lessThan" stopIfTrue="1">
      <formula>0</formula>
    </cfRule>
    <cfRule type="cellIs" priority="3" dxfId="10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B1">
      <selection activeCell="X1" sqref="X1:Y1"/>
    </sheetView>
  </sheetViews>
  <sheetFormatPr defaultColWidth="8.00390625" defaultRowHeight="15"/>
  <cols>
    <col min="1" max="1" width="19.7109375" style="123" customWidth="1"/>
    <col min="2" max="2" width="9.28125" style="123" bestFit="1" customWidth="1"/>
    <col min="3" max="3" width="10.7109375" style="123" customWidth="1"/>
    <col min="4" max="4" width="8.00390625" style="123" bestFit="1" customWidth="1"/>
    <col min="5" max="5" width="10.8515625" style="123" customWidth="1"/>
    <col min="6" max="6" width="11.140625" style="123" customWidth="1"/>
    <col min="7" max="7" width="10.00390625" style="123" bestFit="1" customWidth="1"/>
    <col min="8" max="8" width="10.28125" style="123" customWidth="1"/>
    <col min="9" max="9" width="10.8515625" style="123" customWidth="1"/>
    <col min="10" max="10" width="8.7109375" style="123" customWidth="1"/>
    <col min="11" max="11" width="9.7109375" style="123" bestFit="1" customWidth="1"/>
    <col min="12" max="12" width="11.00390625" style="123" customWidth="1"/>
    <col min="13" max="13" width="10.7109375" style="123" bestFit="1" customWidth="1"/>
    <col min="14" max="14" width="12.28125" style="123" customWidth="1"/>
    <col min="15" max="15" width="11.140625" style="123" bestFit="1" customWidth="1"/>
    <col min="16" max="16" width="10.00390625" style="123" customWidth="1"/>
    <col min="17" max="17" width="10.8515625" style="123" customWidth="1"/>
    <col min="18" max="18" width="12.28125" style="123" customWidth="1"/>
    <col min="19" max="19" width="11.28125" style="123" bestFit="1" customWidth="1"/>
    <col min="20" max="21" width="12.28125" style="123" customWidth="1"/>
    <col min="22" max="22" width="10.8515625" style="123" customWidth="1"/>
    <col min="23" max="23" width="11.003906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72" t="s">
        <v>28</v>
      </c>
      <c r="Y1" s="573"/>
    </row>
    <row r="2" ht="5.25" customHeight="1" thickBot="1"/>
    <row r="3" spans="1:25" ht="24" customHeight="1" thickTop="1">
      <c r="A3" s="630" t="s">
        <v>66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41" t="s">
        <v>65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58" customFormat="1" ht="17.25" customHeight="1" thickBot="1" thickTop="1">
      <c r="A5" s="577" t="s">
        <v>64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3" customFormat="1" ht="26.25" customHeight="1">
      <c r="A6" s="578"/>
      <c r="B6" s="636" t="s">
        <v>147</v>
      </c>
      <c r="C6" s="637"/>
      <c r="D6" s="637"/>
      <c r="E6" s="637"/>
      <c r="F6" s="637"/>
      <c r="G6" s="633" t="s">
        <v>34</v>
      </c>
      <c r="H6" s="636" t="s">
        <v>148</v>
      </c>
      <c r="I6" s="637"/>
      <c r="J6" s="637"/>
      <c r="K6" s="637"/>
      <c r="L6" s="637"/>
      <c r="M6" s="644" t="s">
        <v>33</v>
      </c>
      <c r="N6" s="636" t="s">
        <v>149</v>
      </c>
      <c r="O6" s="637"/>
      <c r="P6" s="637"/>
      <c r="Q6" s="637"/>
      <c r="R6" s="637"/>
      <c r="S6" s="633" t="s">
        <v>34</v>
      </c>
      <c r="T6" s="636" t="s">
        <v>150</v>
      </c>
      <c r="U6" s="637"/>
      <c r="V6" s="637"/>
      <c r="W6" s="637"/>
      <c r="X6" s="637"/>
      <c r="Y6" s="638" t="s">
        <v>33</v>
      </c>
    </row>
    <row r="7" spans="1:25" s="163" customFormat="1" ht="26.25" customHeight="1">
      <c r="A7" s="579"/>
      <c r="B7" s="625" t="s">
        <v>22</v>
      </c>
      <c r="C7" s="626"/>
      <c r="D7" s="627" t="s">
        <v>21</v>
      </c>
      <c r="E7" s="626"/>
      <c r="F7" s="628" t="s">
        <v>17</v>
      </c>
      <c r="G7" s="634"/>
      <c r="H7" s="625" t="s">
        <v>22</v>
      </c>
      <c r="I7" s="626"/>
      <c r="J7" s="627" t="s">
        <v>21</v>
      </c>
      <c r="K7" s="626"/>
      <c r="L7" s="628" t="s">
        <v>17</v>
      </c>
      <c r="M7" s="645"/>
      <c r="N7" s="625" t="s">
        <v>22</v>
      </c>
      <c r="O7" s="626"/>
      <c r="P7" s="627" t="s">
        <v>21</v>
      </c>
      <c r="Q7" s="626"/>
      <c r="R7" s="628" t="s">
        <v>17</v>
      </c>
      <c r="S7" s="634"/>
      <c r="T7" s="625" t="s">
        <v>22</v>
      </c>
      <c r="U7" s="626"/>
      <c r="V7" s="627" t="s">
        <v>21</v>
      </c>
      <c r="W7" s="626"/>
      <c r="X7" s="628" t="s">
        <v>17</v>
      </c>
      <c r="Y7" s="639"/>
    </row>
    <row r="8" spans="1:25" s="254" customFormat="1" ht="15" thickBot="1">
      <c r="A8" s="580"/>
      <c r="B8" s="257" t="s">
        <v>19</v>
      </c>
      <c r="C8" s="255" t="s">
        <v>18</v>
      </c>
      <c r="D8" s="256" t="s">
        <v>19</v>
      </c>
      <c r="E8" s="255" t="s">
        <v>18</v>
      </c>
      <c r="F8" s="629"/>
      <c r="G8" s="635"/>
      <c r="H8" s="257" t="s">
        <v>19</v>
      </c>
      <c r="I8" s="255" t="s">
        <v>18</v>
      </c>
      <c r="J8" s="256" t="s">
        <v>19</v>
      </c>
      <c r="K8" s="255" t="s">
        <v>18</v>
      </c>
      <c r="L8" s="629"/>
      <c r="M8" s="646"/>
      <c r="N8" s="257" t="s">
        <v>19</v>
      </c>
      <c r="O8" s="255" t="s">
        <v>18</v>
      </c>
      <c r="P8" s="256" t="s">
        <v>19</v>
      </c>
      <c r="Q8" s="255" t="s">
        <v>18</v>
      </c>
      <c r="R8" s="629"/>
      <c r="S8" s="635"/>
      <c r="T8" s="257" t="s">
        <v>19</v>
      </c>
      <c r="U8" s="255" t="s">
        <v>18</v>
      </c>
      <c r="V8" s="256" t="s">
        <v>19</v>
      </c>
      <c r="W8" s="255" t="s">
        <v>18</v>
      </c>
      <c r="X8" s="629"/>
      <c r="Y8" s="640"/>
    </row>
    <row r="9" spans="1:25" s="152" customFormat="1" ht="18" customHeight="1" thickBot="1" thickTop="1">
      <c r="A9" s="296" t="s">
        <v>24</v>
      </c>
      <c r="B9" s="293">
        <f>B10+B14+B25+B33+B43+B47</f>
        <v>438715</v>
      </c>
      <c r="C9" s="292">
        <f>C10+C14+C25+C33+C43+C47</f>
        <v>382063</v>
      </c>
      <c r="D9" s="291">
        <f>D10+D14+D25+D33+D43+D47</f>
        <v>3673</v>
      </c>
      <c r="E9" s="290">
        <f>E10+E14+E25+E33+E43+E47</f>
        <v>3547</v>
      </c>
      <c r="F9" s="289">
        <f aca="true" t="shared" si="0" ref="F9:F47">SUM(B9:E9)</f>
        <v>827998</v>
      </c>
      <c r="G9" s="294">
        <f aca="true" t="shared" si="1" ref="G9:G47">F9/$F$9</f>
        <v>1</v>
      </c>
      <c r="H9" s="293">
        <f>H10+H14+H25+H33+H43+H47</f>
        <v>375041</v>
      </c>
      <c r="I9" s="292">
        <f>I10+I14+I25+I33+I43+I47</f>
        <v>344515</v>
      </c>
      <c r="J9" s="291">
        <f>J10+J14+J25+J33+J43+J47</f>
        <v>5138</v>
      </c>
      <c r="K9" s="290">
        <f>K10+K14+K25+K33+K43+K47</f>
        <v>2780</v>
      </c>
      <c r="L9" s="289">
        <f aca="true" t="shared" si="2" ref="L9:L47">SUM(H9:K9)</f>
        <v>727474</v>
      </c>
      <c r="M9" s="295">
        <f aca="true" t="shared" si="3" ref="M9:M47">IF(ISERROR(F9/L9-1),"         /0",(F9/L9-1))</f>
        <v>0.13818225806008178</v>
      </c>
      <c r="N9" s="293">
        <f>N10+N14+N25+N33+N43+N47</f>
        <v>1315897</v>
      </c>
      <c r="O9" s="292">
        <f>O10+O14+O25+O33+O43+O47</f>
        <v>1234874</v>
      </c>
      <c r="P9" s="291">
        <f>P10+P14+P25+P33+P43+P47</f>
        <v>13276</v>
      </c>
      <c r="Q9" s="290">
        <f>Q10+Q14+Q25+Q33+Q43+Q47</f>
        <v>13620</v>
      </c>
      <c r="R9" s="289">
        <f aca="true" t="shared" si="4" ref="R9:R47">SUM(N9:Q9)</f>
        <v>2577667</v>
      </c>
      <c r="S9" s="294">
        <f aca="true" t="shared" si="5" ref="S9:S47">R9/$R$9</f>
        <v>1</v>
      </c>
      <c r="T9" s="293">
        <f>T10+T14+T25+T33+T43+T47</f>
        <v>1130139</v>
      </c>
      <c r="U9" s="292">
        <f>U10+U14+U25+U33+U43+U47</f>
        <v>1084941</v>
      </c>
      <c r="V9" s="291">
        <f>V10+V14+V25+V33+V43+V47</f>
        <v>13364</v>
      </c>
      <c r="W9" s="290">
        <f>W10+W14+W25+W33+W43+W47</f>
        <v>11019</v>
      </c>
      <c r="X9" s="289">
        <f aca="true" t="shared" si="6" ref="X9:X47">SUM(T9:W9)</f>
        <v>2239463</v>
      </c>
      <c r="Y9" s="288">
        <f>IF(ISERROR(R9/X9-1),"         /0",(R9/X9-1))</f>
        <v>0.1510201329515155</v>
      </c>
    </row>
    <row r="10" spans="1:25" s="271" customFormat="1" ht="19.5" customHeight="1">
      <c r="A10" s="280" t="s">
        <v>61</v>
      </c>
      <c r="B10" s="277">
        <f>SUM(B11:B13)</f>
        <v>132851</v>
      </c>
      <c r="C10" s="276">
        <f>SUM(C11:C13)</f>
        <v>113735</v>
      </c>
      <c r="D10" s="275">
        <f>SUM(D11:D13)</f>
        <v>18</v>
      </c>
      <c r="E10" s="274">
        <f>SUM(E11:E13)</f>
        <v>17</v>
      </c>
      <c r="F10" s="273">
        <f t="shared" si="0"/>
        <v>246621</v>
      </c>
      <c r="G10" s="278">
        <f t="shared" si="1"/>
        <v>0.2978521687250452</v>
      </c>
      <c r="H10" s="277">
        <f>SUM(H11:H13)</f>
        <v>117256</v>
      </c>
      <c r="I10" s="276">
        <f>SUM(I11:I13)</f>
        <v>109350</v>
      </c>
      <c r="J10" s="275">
        <f>SUM(J11:J13)</f>
        <v>1667</v>
      </c>
      <c r="K10" s="274">
        <f>SUM(K11:K13)</f>
        <v>2</v>
      </c>
      <c r="L10" s="273">
        <f t="shared" si="2"/>
        <v>228275</v>
      </c>
      <c r="M10" s="279">
        <f t="shared" si="3"/>
        <v>0.08036797722045774</v>
      </c>
      <c r="N10" s="277">
        <f>SUM(N11:N13)</f>
        <v>384236</v>
      </c>
      <c r="O10" s="276">
        <f>SUM(O11:O13)</f>
        <v>370925</v>
      </c>
      <c r="P10" s="275">
        <f>SUM(P11:P13)</f>
        <v>442</v>
      </c>
      <c r="Q10" s="274">
        <f>SUM(Q11:Q13)</f>
        <v>38</v>
      </c>
      <c r="R10" s="273">
        <f t="shared" si="4"/>
        <v>755641</v>
      </c>
      <c r="S10" s="278">
        <f t="shared" si="5"/>
        <v>0.29314919266142603</v>
      </c>
      <c r="T10" s="277">
        <f>SUM(T11:T13)</f>
        <v>347420</v>
      </c>
      <c r="U10" s="276">
        <f>SUM(U11:U13)</f>
        <v>347278</v>
      </c>
      <c r="V10" s="275">
        <f>SUM(V11:V13)</f>
        <v>1803</v>
      </c>
      <c r="W10" s="274">
        <f>SUM(W11:W13)</f>
        <v>251</v>
      </c>
      <c r="X10" s="273">
        <f t="shared" si="6"/>
        <v>696752</v>
      </c>
      <c r="Y10" s="378">
        <f aca="true" t="shared" si="7" ref="Y10:Y47">IF(ISERROR(R10/X10-1),"         /0",IF(R10/X10&gt;5,"  *  ",(R10/X10-1)))</f>
        <v>0.08451931246698963</v>
      </c>
    </row>
    <row r="11" spans="1:25" ht="19.5" customHeight="1">
      <c r="A11" s="223" t="s">
        <v>333</v>
      </c>
      <c r="B11" s="221">
        <v>127132</v>
      </c>
      <c r="C11" s="218">
        <v>109338</v>
      </c>
      <c r="D11" s="217">
        <v>18</v>
      </c>
      <c r="E11" s="269">
        <v>17</v>
      </c>
      <c r="F11" s="268">
        <f t="shared" si="0"/>
        <v>236505</v>
      </c>
      <c r="G11" s="220">
        <f t="shared" si="1"/>
        <v>0.2856347479100191</v>
      </c>
      <c r="H11" s="221">
        <v>112574</v>
      </c>
      <c r="I11" s="218">
        <v>105944</v>
      </c>
      <c r="J11" s="217">
        <v>1667</v>
      </c>
      <c r="K11" s="269">
        <v>2</v>
      </c>
      <c r="L11" s="268">
        <f t="shared" si="2"/>
        <v>220187</v>
      </c>
      <c r="M11" s="270">
        <f t="shared" si="3"/>
        <v>0.07410973399882836</v>
      </c>
      <c r="N11" s="221">
        <v>366418</v>
      </c>
      <c r="O11" s="218">
        <v>356897</v>
      </c>
      <c r="P11" s="217">
        <v>442</v>
      </c>
      <c r="Q11" s="269">
        <v>38</v>
      </c>
      <c r="R11" s="268">
        <f t="shared" si="4"/>
        <v>723795</v>
      </c>
      <c r="S11" s="220">
        <f t="shared" si="5"/>
        <v>0.28079461000974915</v>
      </c>
      <c r="T11" s="219">
        <v>331176</v>
      </c>
      <c r="U11" s="218">
        <v>335992</v>
      </c>
      <c r="V11" s="217">
        <v>1803</v>
      </c>
      <c r="W11" s="269">
        <v>251</v>
      </c>
      <c r="X11" s="268">
        <f t="shared" si="6"/>
        <v>669222</v>
      </c>
      <c r="Y11" s="216">
        <f t="shared" si="7"/>
        <v>0.081546930614953</v>
      </c>
    </row>
    <row r="12" spans="1:25" ht="19.5" customHeight="1">
      <c r="A12" s="223" t="s">
        <v>334</v>
      </c>
      <c r="B12" s="221">
        <v>4176</v>
      </c>
      <c r="C12" s="218">
        <v>2904</v>
      </c>
      <c r="D12" s="217">
        <v>0</v>
      </c>
      <c r="E12" s="269">
        <v>0</v>
      </c>
      <c r="F12" s="268">
        <f t="shared" si="0"/>
        <v>7080</v>
      </c>
      <c r="G12" s="220">
        <f t="shared" si="1"/>
        <v>0.008550745291655294</v>
      </c>
      <c r="H12" s="221">
        <v>3876</v>
      </c>
      <c r="I12" s="218">
        <v>2560</v>
      </c>
      <c r="J12" s="217"/>
      <c r="K12" s="269"/>
      <c r="L12" s="268">
        <f t="shared" si="2"/>
        <v>6436</v>
      </c>
      <c r="M12" s="270">
        <f t="shared" si="3"/>
        <v>0.10006215040397759</v>
      </c>
      <c r="N12" s="221">
        <v>13282</v>
      </c>
      <c r="O12" s="218">
        <v>9534</v>
      </c>
      <c r="P12" s="217"/>
      <c r="Q12" s="269"/>
      <c r="R12" s="268">
        <f t="shared" si="4"/>
        <v>22816</v>
      </c>
      <c r="S12" s="220">
        <f t="shared" si="5"/>
        <v>0.008851414864681901</v>
      </c>
      <c r="T12" s="219">
        <v>13355</v>
      </c>
      <c r="U12" s="218">
        <v>8422</v>
      </c>
      <c r="V12" s="217"/>
      <c r="W12" s="269"/>
      <c r="X12" s="268">
        <f t="shared" si="6"/>
        <v>21777</v>
      </c>
      <c r="Y12" s="216">
        <f t="shared" si="7"/>
        <v>0.04771088763374198</v>
      </c>
    </row>
    <row r="13" spans="1:25" ht="19.5" customHeight="1" thickBot="1">
      <c r="A13" s="246" t="s">
        <v>335</v>
      </c>
      <c r="B13" s="243">
        <v>1543</v>
      </c>
      <c r="C13" s="242">
        <v>1493</v>
      </c>
      <c r="D13" s="241">
        <v>0</v>
      </c>
      <c r="E13" s="285">
        <v>0</v>
      </c>
      <c r="F13" s="284">
        <f t="shared" si="0"/>
        <v>3036</v>
      </c>
      <c r="G13" s="244">
        <f t="shared" si="1"/>
        <v>0.003666675523370829</v>
      </c>
      <c r="H13" s="243">
        <v>806</v>
      </c>
      <c r="I13" s="242">
        <v>846</v>
      </c>
      <c r="J13" s="241"/>
      <c r="K13" s="285"/>
      <c r="L13" s="284">
        <f t="shared" si="2"/>
        <v>1652</v>
      </c>
      <c r="M13" s="287">
        <f t="shared" si="3"/>
        <v>0.8377723970944311</v>
      </c>
      <c r="N13" s="243">
        <v>4536</v>
      </c>
      <c r="O13" s="242">
        <v>4494</v>
      </c>
      <c r="P13" s="241"/>
      <c r="Q13" s="285"/>
      <c r="R13" s="284">
        <f t="shared" si="4"/>
        <v>9030</v>
      </c>
      <c r="S13" s="244">
        <f t="shared" si="5"/>
        <v>0.003503167786994984</v>
      </c>
      <c r="T13" s="286">
        <v>2889</v>
      </c>
      <c r="U13" s="242">
        <v>2864</v>
      </c>
      <c r="V13" s="241"/>
      <c r="W13" s="285"/>
      <c r="X13" s="284">
        <f t="shared" si="6"/>
        <v>5753</v>
      </c>
      <c r="Y13" s="240">
        <f t="shared" si="7"/>
        <v>0.5696158525986441</v>
      </c>
    </row>
    <row r="14" spans="1:25" s="271" customFormat="1" ht="19.5" customHeight="1">
      <c r="A14" s="280" t="s">
        <v>60</v>
      </c>
      <c r="B14" s="277">
        <f>SUM(B15:B24)</f>
        <v>123747</v>
      </c>
      <c r="C14" s="276">
        <f>SUM(C15:C24)</f>
        <v>113603</v>
      </c>
      <c r="D14" s="275">
        <f>SUM(D15:D24)</f>
        <v>23</v>
      </c>
      <c r="E14" s="274">
        <f>SUM(E15:E24)</f>
        <v>2</v>
      </c>
      <c r="F14" s="273">
        <f t="shared" si="0"/>
        <v>237375</v>
      </c>
      <c r="G14" s="278">
        <f t="shared" si="1"/>
        <v>0.2866854750856886</v>
      </c>
      <c r="H14" s="277">
        <f>SUM(H15:H24)</f>
        <v>108144</v>
      </c>
      <c r="I14" s="276">
        <f>SUM(I15:I24)</f>
        <v>104573</v>
      </c>
      <c r="J14" s="275">
        <f>SUM(J15:J24)</f>
        <v>106</v>
      </c>
      <c r="K14" s="274">
        <f>SUM(K15:K24)</f>
        <v>81</v>
      </c>
      <c r="L14" s="273">
        <f t="shared" si="2"/>
        <v>212904</v>
      </c>
      <c r="M14" s="279">
        <f t="shared" si="3"/>
        <v>0.11493912749408186</v>
      </c>
      <c r="N14" s="277">
        <f>SUM(N15:N24)</f>
        <v>361793</v>
      </c>
      <c r="O14" s="276">
        <f>SUM(O15:O24)</f>
        <v>352459</v>
      </c>
      <c r="P14" s="275">
        <f>SUM(P15:P24)</f>
        <v>46</v>
      </c>
      <c r="Q14" s="274">
        <f>SUM(Q15:Q24)</f>
        <v>28</v>
      </c>
      <c r="R14" s="273">
        <f t="shared" si="4"/>
        <v>714326</v>
      </c>
      <c r="S14" s="278">
        <f t="shared" si="5"/>
        <v>0.2771211331797319</v>
      </c>
      <c r="T14" s="277">
        <f>SUM(T15:T24)</f>
        <v>320445</v>
      </c>
      <c r="U14" s="276">
        <f>SUM(U15:U24)</f>
        <v>318274</v>
      </c>
      <c r="V14" s="275">
        <f>SUM(V15:V24)</f>
        <v>176</v>
      </c>
      <c r="W14" s="274">
        <f>SUM(W15:W24)</f>
        <v>105</v>
      </c>
      <c r="X14" s="273">
        <f t="shared" si="6"/>
        <v>639000</v>
      </c>
      <c r="Y14" s="272">
        <f t="shared" si="7"/>
        <v>0.11788106416275435</v>
      </c>
    </row>
    <row r="15" spans="1:25" ht="19.5" customHeight="1">
      <c r="A15" s="238" t="s">
        <v>336</v>
      </c>
      <c r="B15" s="235">
        <v>31315</v>
      </c>
      <c r="C15" s="233">
        <v>31612</v>
      </c>
      <c r="D15" s="234">
        <v>6</v>
      </c>
      <c r="E15" s="281">
        <v>2</v>
      </c>
      <c r="F15" s="282">
        <f t="shared" si="0"/>
        <v>62935</v>
      </c>
      <c r="G15" s="236">
        <f t="shared" si="1"/>
        <v>0.07600863770202343</v>
      </c>
      <c r="H15" s="235">
        <v>29048</v>
      </c>
      <c r="I15" s="233">
        <v>29954</v>
      </c>
      <c r="J15" s="234">
        <v>2</v>
      </c>
      <c r="K15" s="281">
        <v>4</v>
      </c>
      <c r="L15" s="282">
        <f t="shared" si="2"/>
        <v>59008</v>
      </c>
      <c r="M15" s="283">
        <f t="shared" si="3"/>
        <v>0.06655029826464198</v>
      </c>
      <c r="N15" s="235">
        <v>86985</v>
      </c>
      <c r="O15" s="233">
        <v>86847</v>
      </c>
      <c r="P15" s="234">
        <v>13</v>
      </c>
      <c r="Q15" s="281">
        <v>12</v>
      </c>
      <c r="R15" s="282">
        <f t="shared" si="4"/>
        <v>173857</v>
      </c>
      <c r="S15" s="236">
        <f t="shared" si="5"/>
        <v>0.06744742435698638</v>
      </c>
      <c r="T15" s="239">
        <v>83142</v>
      </c>
      <c r="U15" s="233">
        <v>84569</v>
      </c>
      <c r="V15" s="234">
        <v>12</v>
      </c>
      <c r="W15" s="281">
        <v>16</v>
      </c>
      <c r="X15" s="282">
        <f t="shared" si="6"/>
        <v>167739</v>
      </c>
      <c r="Y15" s="232">
        <f t="shared" si="7"/>
        <v>0.03647333059097768</v>
      </c>
    </row>
    <row r="16" spans="1:25" ht="19.5" customHeight="1">
      <c r="A16" s="238" t="s">
        <v>337</v>
      </c>
      <c r="B16" s="235">
        <v>30477</v>
      </c>
      <c r="C16" s="233">
        <v>26203</v>
      </c>
      <c r="D16" s="234">
        <v>0</v>
      </c>
      <c r="E16" s="281">
        <v>0</v>
      </c>
      <c r="F16" s="282">
        <f t="shared" si="0"/>
        <v>56680</v>
      </c>
      <c r="G16" s="236">
        <f t="shared" si="1"/>
        <v>0.06845427162867543</v>
      </c>
      <c r="H16" s="235">
        <v>26335</v>
      </c>
      <c r="I16" s="233">
        <v>24296</v>
      </c>
      <c r="J16" s="234">
        <v>16</v>
      </c>
      <c r="K16" s="281"/>
      <c r="L16" s="282">
        <f t="shared" si="2"/>
        <v>50647</v>
      </c>
      <c r="M16" s="283">
        <f t="shared" si="3"/>
        <v>0.1191186052480897</v>
      </c>
      <c r="N16" s="235">
        <v>91284</v>
      </c>
      <c r="O16" s="233">
        <v>87932</v>
      </c>
      <c r="P16" s="234">
        <v>8</v>
      </c>
      <c r="Q16" s="281">
        <v>12</v>
      </c>
      <c r="R16" s="282">
        <f t="shared" si="4"/>
        <v>179236</v>
      </c>
      <c r="S16" s="236">
        <f t="shared" si="5"/>
        <v>0.06953419506864153</v>
      </c>
      <c r="T16" s="239">
        <v>72832</v>
      </c>
      <c r="U16" s="233">
        <v>72279</v>
      </c>
      <c r="V16" s="234">
        <v>20</v>
      </c>
      <c r="W16" s="281">
        <v>3</v>
      </c>
      <c r="X16" s="282">
        <f t="shared" si="6"/>
        <v>145134</v>
      </c>
      <c r="Y16" s="232">
        <f t="shared" si="7"/>
        <v>0.23496906307274656</v>
      </c>
    </row>
    <row r="17" spans="1:25" ht="19.5" customHeight="1">
      <c r="A17" s="238" t="s">
        <v>338</v>
      </c>
      <c r="B17" s="235">
        <v>20123</v>
      </c>
      <c r="C17" s="233">
        <v>15411</v>
      </c>
      <c r="D17" s="234">
        <v>15</v>
      </c>
      <c r="E17" s="281">
        <v>0</v>
      </c>
      <c r="F17" s="282">
        <f t="shared" si="0"/>
        <v>35549</v>
      </c>
      <c r="G17" s="236">
        <f t="shared" si="1"/>
        <v>0.04293367858376469</v>
      </c>
      <c r="H17" s="235">
        <v>13376</v>
      </c>
      <c r="I17" s="233">
        <v>11876</v>
      </c>
      <c r="J17" s="234"/>
      <c r="K17" s="281"/>
      <c r="L17" s="282">
        <f t="shared" si="2"/>
        <v>25252</v>
      </c>
      <c r="M17" s="283">
        <f t="shared" si="3"/>
        <v>0.40776968160937743</v>
      </c>
      <c r="N17" s="235">
        <v>58127</v>
      </c>
      <c r="O17" s="233">
        <v>52878</v>
      </c>
      <c r="P17" s="234">
        <v>19</v>
      </c>
      <c r="Q17" s="281">
        <v>4</v>
      </c>
      <c r="R17" s="282">
        <f t="shared" si="4"/>
        <v>111028</v>
      </c>
      <c r="S17" s="236">
        <f t="shared" si="5"/>
        <v>0.043073057924084064</v>
      </c>
      <c r="T17" s="239">
        <v>38700</v>
      </c>
      <c r="U17" s="233">
        <v>35834</v>
      </c>
      <c r="V17" s="234">
        <v>4</v>
      </c>
      <c r="W17" s="281">
        <v>2</v>
      </c>
      <c r="X17" s="282">
        <f t="shared" si="6"/>
        <v>74540</v>
      </c>
      <c r="Y17" s="232">
        <f t="shared" si="7"/>
        <v>0.4895089884625705</v>
      </c>
    </row>
    <row r="18" spans="1:25" ht="19.5" customHeight="1">
      <c r="A18" s="238" t="s">
        <v>339</v>
      </c>
      <c r="B18" s="235">
        <v>17282</v>
      </c>
      <c r="C18" s="233">
        <v>14963</v>
      </c>
      <c r="D18" s="234">
        <v>2</v>
      </c>
      <c r="E18" s="281">
        <v>0</v>
      </c>
      <c r="F18" s="282">
        <f>SUM(B18:E18)</f>
        <v>32247</v>
      </c>
      <c r="G18" s="236">
        <f>F18/$F$9</f>
        <v>0.03894574624576388</v>
      </c>
      <c r="H18" s="235">
        <v>15716</v>
      </c>
      <c r="I18" s="233">
        <v>15259</v>
      </c>
      <c r="J18" s="234">
        <v>4</v>
      </c>
      <c r="K18" s="281">
        <v>77</v>
      </c>
      <c r="L18" s="282">
        <f>SUM(H18:K18)</f>
        <v>31056</v>
      </c>
      <c r="M18" s="283">
        <f>IF(ISERROR(F18/L18-1),"         /0",(F18/L18-1))</f>
        <v>0.0383500772797527</v>
      </c>
      <c r="N18" s="235">
        <v>52376</v>
      </c>
      <c r="O18" s="233">
        <v>48415</v>
      </c>
      <c r="P18" s="234">
        <v>3</v>
      </c>
      <c r="Q18" s="281">
        <v>0</v>
      </c>
      <c r="R18" s="282">
        <f>SUM(N18:Q18)</f>
        <v>100794</v>
      </c>
      <c r="S18" s="236">
        <f>R18/$R$9</f>
        <v>0.03910280109882308</v>
      </c>
      <c r="T18" s="239">
        <v>44825</v>
      </c>
      <c r="U18" s="233">
        <v>42238</v>
      </c>
      <c r="V18" s="234">
        <v>41</v>
      </c>
      <c r="W18" s="281">
        <v>77</v>
      </c>
      <c r="X18" s="282">
        <f>SUM(T18:W18)</f>
        <v>87181</v>
      </c>
      <c r="Y18" s="232">
        <f>IF(ISERROR(R18/X18-1),"         /0",IF(R18/X18&gt;5,"  *  ",(R18/X18-1)))</f>
        <v>0.15614640804762514</v>
      </c>
    </row>
    <row r="19" spans="1:25" ht="19.5" customHeight="1">
      <c r="A19" s="238" t="s">
        <v>340</v>
      </c>
      <c r="B19" s="235">
        <v>11676</v>
      </c>
      <c r="C19" s="233">
        <v>10472</v>
      </c>
      <c r="D19" s="234">
        <v>0</v>
      </c>
      <c r="E19" s="281">
        <v>0</v>
      </c>
      <c r="F19" s="282">
        <f>SUM(B19:E19)</f>
        <v>22148</v>
      </c>
      <c r="G19" s="236">
        <f>F19/$F$9</f>
        <v>0.026748856881296815</v>
      </c>
      <c r="H19" s="235">
        <v>10872</v>
      </c>
      <c r="I19" s="233">
        <v>10520</v>
      </c>
      <c r="J19" s="234">
        <v>1</v>
      </c>
      <c r="K19" s="281"/>
      <c r="L19" s="282">
        <f>SUM(H19:K19)</f>
        <v>21393</v>
      </c>
      <c r="M19" s="283">
        <f>IF(ISERROR(F19/L19-1),"         /0",(F19/L19-1))</f>
        <v>0.035291917917075644</v>
      </c>
      <c r="N19" s="235">
        <v>32968</v>
      </c>
      <c r="O19" s="233">
        <v>33383</v>
      </c>
      <c r="P19" s="234">
        <v>3</v>
      </c>
      <c r="Q19" s="281"/>
      <c r="R19" s="282">
        <f>SUM(N19:Q19)</f>
        <v>66354</v>
      </c>
      <c r="S19" s="236">
        <f>R19/$R$9</f>
        <v>0.025741882097260818</v>
      </c>
      <c r="T19" s="239">
        <v>29976</v>
      </c>
      <c r="U19" s="233">
        <v>31167</v>
      </c>
      <c r="V19" s="234">
        <v>6</v>
      </c>
      <c r="W19" s="281">
        <v>0</v>
      </c>
      <c r="X19" s="282">
        <f>SUM(T19:W19)</f>
        <v>61149</v>
      </c>
      <c r="Y19" s="232">
        <f>IF(ISERROR(R19/X19-1),"         /0",IF(R19/X19&gt;5,"  *  ",(R19/X19-1)))</f>
        <v>0.08511995290192798</v>
      </c>
    </row>
    <row r="20" spans="1:25" ht="19.5" customHeight="1">
      <c r="A20" s="238" t="s">
        <v>341</v>
      </c>
      <c r="B20" s="235">
        <v>10167</v>
      </c>
      <c r="C20" s="233">
        <v>11755</v>
      </c>
      <c r="D20" s="234">
        <v>0</v>
      </c>
      <c r="E20" s="281">
        <v>0</v>
      </c>
      <c r="F20" s="282">
        <f>SUM(B20:E20)</f>
        <v>21922</v>
      </c>
      <c r="G20" s="236">
        <f>F20/$F$9</f>
        <v>0.026475909362099908</v>
      </c>
      <c r="H20" s="235">
        <v>10455</v>
      </c>
      <c r="I20" s="233">
        <v>9972</v>
      </c>
      <c r="J20" s="234">
        <v>75</v>
      </c>
      <c r="K20" s="281">
        <v>0</v>
      </c>
      <c r="L20" s="282">
        <f>SUM(H20:K20)</f>
        <v>20502</v>
      </c>
      <c r="M20" s="283">
        <f>IF(ISERROR(F20/L20-1),"         /0",(F20/L20-1))</f>
        <v>0.06926153545995506</v>
      </c>
      <c r="N20" s="235">
        <v>30620</v>
      </c>
      <c r="O20" s="233">
        <v>32858</v>
      </c>
      <c r="P20" s="234">
        <v>0</v>
      </c>
      <c r="Q20" s="281">
        <v>0</v>
      </c>
      <c r="R20" s="282">
        <f>SUM(N20:Q20)</f>
        <v>63478</v>
      </c>
      <c r="S20" s="236">
        <f>R20/$R$9</f>
        <v>0.024626144494226756</v>
      </c>
      <c r="T20" s="239">
        <v>44147</v>
      </c>
      <c r="U20" s="233">
        <v>44521</v>
      </c>
      <c r="V20" s="234">
        <v>75</v>
      </c>
      <c r="W20" s="281">
        <v>0</v>
      </c>
      <c r="X20" s="282">
        <f>SUM(T20:W20)</f>
        <v>88743</v>
      </c>
      <c r="Y20" s="232">
        <f>IF(ISERROR(R20/X20-1),"         /0",IF(R20/X20&gt;5,"  *  ",(R20/X20-1)))</f>
        <v>-0.2846985114318876</v>
      </c>
    </row>
    <row r="21" spans="1:25" ht="19.5" customHeight="1">
      <c r="A21" s="238" t="s">
        <v>342</v>
      </c>
      <c r="B21" s="235">
        <v>1694</v>
      </c>
      <c r="C21" s="233">
        <v>1972</v>
      </c>
      <c r="D21" s="234">
        <v>0</v>
      </c>
      <c r="E21" s="281">
        <v>0</v>
      </c>
      <c r="F21" s="282">
        <f t="shared" si="0"/>
        <v>3666</v>
      </c>
      <c r="G21" s="236">
        <f t="shared" si="1"/>
        <v>0.004427546926441851</v>
      </c>
      <c r="H21" s="235">
        <v>1552</v>
      </c>
      <c r="I21" s="233">
        <v>1656</v>
      </c>
      <c r="J21" s="234"/>
      <c r="K21" s="281">
        <v>0</v>
      </c>
      <c r="L21" s="282">
        <f t="shared" si="2"/>
        <v>3208</v>
      </c>
      <c r="M21" s="283">
        <f t="shared" si="3"/>
        <v>0.14276807980049866</v>
      </c>
      <c r="N21" s="235">
        <v>6167</v>
      </c>
      <c r="O21" s="233">
        <v>6314</v>
      </c>
      <c r="P21" s="234"/>
      <c r="Q21" s="281">
        <v>0</v>
      </c>
      <c r="R21" s="282">
        <f t="shared" si="4"/>
        <v>12481</v>
      </c>
      <c r="S21" s="236">
        <f t="shared" si="5"/>
        <v>0.004841975321094618</v>
      </c>
      <c r="T21" s="239">
        <v>4983</v>
      </c>
      <c r="U21" s="233">
        <v>5108</v>
      </c>
      <c r="V21" s="234"/>
      <c r="W21" s="281">
        <v>0</v>
      </c>
      <c r="X21" s="282">
        <f t="shared" si="6"/>
        <v>10091</v>
      </c>
      <c r="Y21" s="232">
        <f t="shared" si="7"/>
        <v>0.23684471311069277</v>
      </c>
    </row>
    <row r="22" spans="1:25" ht="19.5" customHeight="1">
      <c r="A22" s="238" t="s">
        <v>343</v>
      </c>
      <c r="B22" s="235">
        <v>582</v>
      </c>
      <c r="C22" s="233">
        <v>632</v>
      </c>
      <c r="D22" s="234">
        <v>0</v>
      </c>
      <c r="E22" s="281">
        <v>0</v>
      </c>
      <c r="F22" s="282">
        <f t="shared" si="0"/>
        <v>1214</v>
      </c>
      <c r="G22" s="236">
        <f t="shared" si="1"/>
        <v>0.0014661871163940009</v>
      </c>
      <c r="H22" s="235">
        <v>544</v>
      </c>
      <c r="I22" s="233">
        <v>738</v>
      </c>
      <c r="J22" s="234"/>
      <c r="K22" s="281"/>
      <c r="L22" s="282">
        <f t="shared" si="2"/>
        <v>1282</v>
      </c>
      <c r="M22" s="283">
        <f t="shared" si="3"/>
        <v>-0.05304212168486744</v>
      </c>
      <c r="N22" s="235">
        <v>1656</v>
      </c>
      <c r="O22" s="233">
        <v>1859</v>
      </c>
      <c r="P22" s="234"/>
      <c r="Q22" s="281"/>
      <c r="R22" s="282">
        <f t="shared" si="4"/>
        <v>3515</v>
      </c>
      <c r="S22" s="236">
        <f t="shared" si="5"/>
        <v>0.0013636361872964972</v>
      </c>
      <c r="T22" s="239">
        <v>1248</v>
      </c>
      <c r="U22" s="233">
        <v>1740</v>
      </c>
      <c r="V22" s="234"/>
      <c r="W22" s="281"/>
      <c r="X22" s="282">
        <f t="shared" si="6"/>
        <v>2988</v>
      </c>
      <c r="Y22" s="232">
        <f t="shared" si="7"/>
        <v>0.1763721552878179</v>
      </c>
    </row>
    <row r="23" spans="1:25" ht="19.5" customHeight="1">
      <c r="A23" s="238" t="s">
        <v>344</v>
      </c>
      <c r="B23" s="235">
        <v>418</v>
      </c>
      <c r="C23" s="233">
        <v>582</v>
      </c>
      <c r="D23" s="234">
        <v>0</v>
      </c>
      <c r="E23" s="281">
        <v>0</v>
      </c>
      <c r="F23" s="282">
        <f>SUM(B23:E23)</f>
        <v>1000</v>
      </c>
      <c r="G23" s="236">
        <f>F23/$F$9</f>
        <v>0.001207732385827019</v>
      </c>
      <c r="H23" s="235">
        <v>245</v>
      </c>
      <c r="I23" s="233">
        <v>302</v>
      </c>
      <c r="J23" s="234"/>
      <c r="K23" s="281"/>
      <c r="L23" s="282">
        <f>SUM(H23:K23)</f>
        <v>547</v>
      </c>
      <c r="M23" s="283">
        <f>IF(ISERROR(F23/L23-1),"         /0",(F23/L23-1))</f>
        <v>0.8281535648994516</v>
      </c>
      <c r="N23" s="235">
        <v>1579</v>
      </c>
      <c r="O23" s="233">
        <v>1971</v>
      </c>
      <c r="P23" s="234"/>
      <c r="Q23" s="281">
        <v>0</v>
      </c>
      <c r="R23" s="282">
        <f>SUM(N23:Q23)</f>
        <v>3550</v>
      </c>
      <c r="S23" s="236">
        <f>R23/$R$9</f>
        <v>0.001377214357013532</v>
      </c>
      <c r="T23" s="239">
        <v>576</v>
      </c>
      <c r="U23" s="233">
        <v>818</v>
      </c>
      <c r="V23" s="234">
        <v>10</v>
      </c>
      <c r="W23" s="281">
        <v>7</v>
      </c>
      <c r="X23" s="282">
        <f>SUM(T23:W23)</f>
        <v>1411</v>
      </c>
      <c r="Y23" s="232">
        <f>IF(ISERROR(R23/X23-1),"         /0",IF(R23/X23&gt;5,"  *  ",(R23/X23-1)))</f>
        <v>1.5159461374911412</v>
      </c>
    </row>
    <row r="24" spans="1:25" ht="19.5" customHeight="1" thickBot="1">
      <c r="A24" s="238" t="s">
        <v>56</v>
      </c>
      <c r="B24" s="235">
        <v>13</v>
      </c>
      <c r="C24" s="233">
        <v>1</v>
      </c>
      <c r="D24" s="234">
        <v>0</v>
      </c>
      <c r="E24" s="281">
        <v>0</v>
      </c>
      <c r="F24" s="282">
        <f t="shared" si="0"/>
        <v>14</v>
      </c>
      <c r="G24" s="236">
        <f t="shared" si="1"/>
        <v>1.6908253401578266E-05</v>
      </c>
      <c r="H24" s="235">
        <v>1</v>
      </c>
      <c r="I24" s="233">
        <v>0</v>
      </c>
      <c r="J24" s="234">
        <v>8</v>
      </c>
      <c r="K24" s="281"/>
      <c r="L24" s="282">
        <f t="shared" si="2"/>
        <v>9</v>
      </c>
      <c r="M24" s="283">
        <f t="shared" si="3"/>
        <v>0.5555555555555556</v>
      </c>
      <c r="N24" s="235">
        <v>31</v>
      </c>
      <c r="O24" s="233">
        <v>2</v>
      </c>
      <c r="P24" s="234"/>
      <c r="Q24" s="281"/>
      <c r="R24" s="282">
        <f t="shared" si="4"/>
        <v>33</v>
      </c>
      <c r="S24" s="236">
        <f t="shared" si="5"/>
        <v>1.2802274304632833E-05</v>
      </c>
      <c r="T24" s="239">
        <v>16</v>
      </c>
      <c r="U24" s="233">
        <v>0</v>
      </c>
      <c r="V24" s="234">
        <v>8</v>
      </c>
      <c r="W24" s="281"/>
      <c r="X24" s="282">
        <f t="shared" si="6"/>
        <v>24</v>
      </c>
      <c r="Y24" s="232">
        <f t="shared" si="7"/>
        <v>0.375</v>
      </c>
    </row>
    <row r="25" spans="1:25" s="271" customFormat="1" ht="19.5" customHeight="1">
      <c r="A25" s="280" t="s">
        <v>59</v>
      </c>
      <c r="B25" s="277">
        <f>SUM(B26:B32)</f>
        <v>54575</v>
      </c>
      <c r="C25" s="276">
        <f>SUM(C26:C32)</f>
        <v>41066</v>
      </c>
      <c r="D25" s="275">
        <f>SUM(D26:D32)</f>
        <v>7</v>
      </c>
      <c r="E25" s="274">
        <f>SUM(E26:E32)</f>
        <v>0</v>
      </c>
      <c r="F25" s="273">
        <f t="shared" si="0"/>
        <v>95648</v>
      </c>
      <c r="G25" s="278">
        <f t="shared" si="1"/>
        <v>0.11551718723958271</v>
      </c>
      <c r="H25" s="277">
        <f>SUM(H26:H32)</f>
        <v>47527</v>
      </c>
      <c r="I25" s="276">
        <f>SUM(I26:I32)</f>
        <v>36122</v>
      </c>
      <c r="J25" s="275">
        <f>SUM(J26:J32)</f>
        <v>64</v>
      </c>
      <c r="K25" s="274">
        <f>SUM(K26:K32)</f>
        <v>3</v>
      </c>
      <c r="L25" s="273">
        <f t="shared" si="2"/>
        <v>83716</v>
      </c>
      <c r="M25" s="279">
        <f t="shared" si="3"/>
        <v>0.14252950451526591</v>
      </c>
      <c r="N25" s="277">
        <f>SUM(N26:N32)</f>
        <v>160996</v>
      </c>
      <c r="O25" s="276">
        <f>SUM(O26:O32)</f>
        <v>131022</v>
      </c>
      <c r="P25" s="275">
        <f>SUM(P26:P32)</f>
        <v>42</v>
      </c>
      <c r="Q25" s="274">
        <f>SUM(Q26:Q32)</f>
        <v>0</v>
      </c>
      <c r="R25" s="273">
        <f t="shared" si="4"/>
        <v>292060</v>
      </c>
      <c r="S25" s="278">
        <f t="shared" si="5"/>
        <v>0.11330400707306258</v>
      </c>
      <c r="T25" s="277">
        <f>SUM(T26:T32)</f>
        <v>138128</v>
      </c>
      <c r="U25" s="276">
        <f>SUM(U26:U32)</f>
        <v>117416</v>
      </c>
      <c r="V25" s="275">
        <f>SUM(V26:V32)</f>
        <v>95</v>
      </c>
      <c r="W25" s="274">
        <f>SUM(W26:W32)</f>
        <v>3</v>
      </c>
      <c r="X25" s="273">
        <f t="shared" si="6"/>
        <v>255642</v>
      </c>
      <c r="Y25" s="272">
        <f t="shared" si="7"/>
        <v>0.14245702975254448</v>
      </c>
    </row>
    <row r="26" spans="1:25" ht="19.5" customHeight="1">
      <c r="A26" s="238" t="s">
        <v>345</v>
      </c>
      <c r="B26" s="235">
        <v>34016</v>
      </c>
      <c r="C26" s="233">
        <v>25451</v>
      </c>
      <c r="D26" s="234">
        <v>4</v>
      </c>
      <c r="E26" s="281">
        <v>0</v>
      </c>
      <c r="F26" s="282">
        <f t="shared" si="0"/>
        <v>59471</v>
      </c>
      <c r="G26" s="236">
        <f t="shared" si="1"/>
        <v>0.07182505271751864</v>
      </c>
      <c r="H26" s="235">
        <v>31432</v>
      </c>
      <c r="I26" s="233">
        <v>24253</v>
      </c>
      <c r="J26" s="234">
        <v>60</v>
      </c>
      <c r="K26" s="281">
        <v>0</v>
      </c>
      <c r="L26" s="282">
        <f t="shared" si="2"/>
        <v>55745</v>
      </c>
      <c r="M26" s="283">
        <f t="shared" si="3"/>
        <v>0.06684007534308001</v>
      </c>
      <c r="N26" s="235">
        <v>99147</v>
      </c>
      <c r="O26" s="233">
        <v>82308</v>
      </c>
      <c r="P26" s="234">
        <v>35</v>
      </c>
      <c r="Q26" s="281">
        <v>0</v>
      </c>
      <c r="R26" s="282">
        <f t="shared" si="4"/>
        <v>181490</v>
      </c>
      <c r="S26" s="236">
        <f t="shared" si="5"/>
        <v>0.07040862919841857</v>
      </c>
      <c r="T26" s="235">
        <v>90209</v>
      </c>
      <c r="U26" s="233">
        <v>78866</v>
      </c>
      <c r="V26" s="234">
        <v>91</v>
      </c>
      <c r="W26" s="281">
        <v>0</v>
      </c>
      <c r="X26" s="268">
        <f t="shared" si="6"/>
        <v>169166</v>
      </c>
      <c r="Y26" s="232">
        <f t="shared" si="7"/>
        <v>0.0728515186266745</v>
      </c>
    </row>
    <row r="27" spans="1:25" ht="19.5" customHeight="1">
      <c r="A27" s="238" t="s">
        <v>346</v>
      </c>
      <c r="B27" s="235">
        <v>8757</v>
      </c>
      <c r="C27" s="233">
        <v>6592</v>
      </c>
      <c r="D27" s="234">
        <v>0</v>
      </c>
      <c r="E27" s="281">
        <v>0</v>
      </c>
      <c r="F27" s="282">
        <f>SUM(B27:E27)</f>
        <v>15349</v>
      </c>
      <c r="G27" s="236">
        <f>F27/$F$9</f>
        <v>0.018537484390058912</v>
      </c>
      <c r="H27" s="235">
        <v>7706</v>
      </c>
      <c r="I27" s="233">
        <v>5856</v>
      </c>
      <c r="J27" s="234"/>
      <c r="K27" s="281"/>
      <c r="L27" s="282">
        <f>SUM(H27:K27)</f>
        <v>13562</v>
      </c>
      <c r="M27" s="283">
        <f>IF(ISERROR(F27/L27-1),"         /0",(F27/L27-1))</f>
        <v>0.13176522636779242</v>
      </c>
      <c r="N27" s="235">
        <v>22479</v>
      </c>
      <c r="O27" s="233">
        <v>19490</v>
      </c>
      <c r="P27" s="234"/>
      <c r="Q27" s="281"/>
      <c r="R27" s="282">
        <f>SUM(N27:Q27)</f>
        <v>41969</v>
      </c>
      <c r="S27" s="236">
        <f>R27/$R$9</f>
        <v>0.016281777281549555</v>
      </c>
      <c r="T27" s="235">
        <v>22003</v>
      </c>
      <c r="U27" s="233">
        <v>19193</v>
      </c>
      <c r="V27" s="234"/>
      <c r="W27" s="281"/>
      <c r="X27" s="268">
        <f>SUM(T27:W27)</f>
        <v>41196</v>
      </c>
      <c r="Y27" s="232">
        <f>IF(ISERROR(R27/X27-1),"         /0",IF(R27/X27&gt;5,"  *  ",(R27/X27-1)))</f>
        <v>0.018763957665792752</v>
      </c>
    </row>
    <row r="28" spans="1:25" ht="19.5" customHeight="1">
      <c r="A28" s="238" t="s">
        <v>347</v>
      </c>
      <c r="B28" s="235">
        <v>6854</v>
      </c>
      <c r="C28" s="233">
        <v>5443</v>
      </c>
      <c r="D28" s="234">
        <v>0</v>
      </c>
      <c r="E28" s="281">
        <v>0</v>
      </c>
      <c r="F28" s="282">
        <f>SUM(B28:E28)</f>
        <v>12297</v>
      </c>
      <c r="G28" s="236">
        <f>F28/$F$9</f>
        <v>0.01485148514851485</v>
      </c>
      <c r="H28" s="235">
        <v>7069</v>
      </c>
      <c r="I28" s="233">
        <v>6013</v>
      </c>
      <c r="J28" s="234"/>
      <c r="K28" s="281"/>
      <c r="L28" s="282">
        <f>SUM(H28:K28)</f>
        <v>13082</v>
      </c>
      <c r="M28" s="283">
        <f>IF(ISERROR(F28/L28-1),"         /0",(F28/L28-1))</f>
        <v>-0.06000611527289401</v>
      </c>
      <c r="N28" s="235">
        <v>20524</v>
      </c>
      <c r="O28" s="233">
        <v>17802</v>
      </c>
      <c r="P28" s="234"/>
      <c r="Q28" s="281"/>
      <c r="R28" s="282">
        <f>SUM(N28:Q28)</f>
        <v>38326</v>
      </c>
      <c r="S28" s="236">
        <f>R28/$R$9</f>
        <v>0.014868483787859332</v>
      </c>
      <c r="T28" s="235">
        <v>20588</v>
      </c>
      <c r="U28" s="233">
        <v>19357</v>
      </c>
      <c r="V28" s="234"/>
      <c r="W28" s="281"/>
      <c r="X28" s="268">
        <f>SUM(T28:W28)</f>
        <v>39945</v>
      </c>
      <c r="Y28" s="232">
        <f>IF(ISERROR(R28/X28-1),"         /0",IF(R28/X28&gt;5,"  *  ",(R28/X28-1)))</f>
        <v>-0.04053072975341099</v>
      </c>
    </row>
    <row r="29" spans="1:25" ht="19.5" customHeight="1">
      <c r="A29" s="238" t="s">
        <v>348</v>
      </c>
      <c r="B29" s="235">
        <v>3475</v>
      </c>
      <c r="C29" s="233">
        <v>2932</v>
      </c>
      <c r="D29" s="234">
        <v>3</v>
      </c>
      <c r="E29" s="281">
        <v>0</v>
      </c>
      <c r="F29" s="282">
        <f>SUM(B29:E29)</f>
        <v>6410</v>
      </c>
      <c r="G29" s="236">
        <f>F29/$F$9</f>
        <v>0.007741564593151192</v>
      </c>
      <c r="H29" s="235">
        <v>621</v>
      </c>
      <c r="I29" s="233"/>
      <c r="J29" s="234"/>
      <c r="K29" s="281"/>
      <c r="L29" s="282">
        <f>SUM(H29:K29)</f>
        <v>621</v>
      </c>
      <c r="M29" s="283">
        <f>IF(ISERROR(F29/L29-1),"         /0",(F29/L29-1))</f>
        <v>9.322061191626409</v>
      </c>
      <c r="N29" s="235">
        <v>12653</v>
      </c>
      <c r="O29" s="233">
        <v>8798</v>
      </c>
      <c r="P29" s="234">
        <v>7</v>
      </c>
      <c r="Q29" s="281"/>
      <c r="R29" s="282">
        <f>SUM(N29:Q29)</f>
        <v>21458</v>
      </c>
      <c r="S29" s="236">
        <f>R29/$R$9</f>
        <v>0.00832458187966095</v>
      </c>
      <c r="T29" s="235">
        <v>3226</v>
      </c>
      <c r="U29" s="233">
        <v>0</v>
      </c>
      <c r="V29" s="234"/>
      <c r="W29" s="281"/>
      <c r="X29" s="268">
        <f>SUM(T29:W29)</f>
        <v>3226</v>
      </c>
      <c r="Y29" s="232" t="str">
        <f>IF(ISERROR(R29/X29-1),"         /0",IF(R29/X29&gt;5,"  *  ",(R29/X29-1)))</f>
        <v>  *  </v>
      </c>
    </row>
    <row r="30" spans="1:25" ht="19.5" customHeight="1">
      <c r="A30" s="238" t="s">
        <v>349</v>
      </c>
      <c r="B30" s="235">
        <v>570</v>
      </c>
      <c r="C30" s="233">
        <v>432</v>
      </c>
      <c r="D30" s="234">
        <v>0</v>
      </c>
      <c r="E30" s="281">
        <v>0</v>
      </c>
      <c r="F30" s="282">
        <f>SUM(B30:E30)</f>
        <v>1002</v>
      </c>
      <c r="G30" s="236">
        <f>F30/$F$9</f>
        <v>0.0012101478505986728</v>
      </c>
      <c r="H30" s="235">
        <v>9</v>
      </c>
      <c r="I30" s="233"/>
      <c r="J30" s="234">
        <v>4</v>
      </c>
      <c r="K30" s="281">
        <v>3</v>
      </c>
      <c r="L30" s="282">
        <f>SUM(H30:K30)</f>
        <v>16</v>
      </c>
      <c r="M30" s="283">
        <f>IF(ISERROR(F30/L30-1),"         /0",(F30/L30-1))</f>
        <v>61.625</v>
      </c>
      <c r="N30" s="235">
        <v>1529</v>
      </c>
      <c r="O30" s="233">
        <v>1520</v>
      </c>
      <c r="P30" s="234"/>
      <c r="Q30" s="281"/>
      <c r="R30" s="282">
        <f>SUM(N30:Q30)</f>
        <v>3049</v>
      </c>
      <c r="S30" s="236">
        <f>R30/$R$9</f>
        <v>0.0011828525562068335</v>
      </c>
      <c r="T30" s="235">
        <v>19</v>
      </c>
      <c r="U30" s="233"/>
      <c r="V30" s="234">
        <v>4</v>
      </c>
      <c r="W30" s="281">
        <v>3</v>
      </c>
      <c r="X30" s="268">
        <f>SUM(T30:W30)</f>
        <v>26</v>
      </c>
      <c r="Y30" s="232" t="str">
        <f>IF(ISERROR(R30/X30-1),"         /0",IF(R30/X30&gt;5,"  *  ",(R30/X30-1)))</f>
        <v>  *  </v>
      </c>
    </row>
    <row r="31" spans="1:25" ht="19.5" customHeight="1">
      <c r="A31" s="238" t="s">
        <v>350</v>
      </c>
      <c r="B31" s="235">
        <v>245</v>
      </c>
      <c r="C31" s="233">
        <v>91</v>
      </c>
      <c r="D31" s="234">
        <v>0</v>
      </c>
      <c r="E31" s="281">
        <v>0</v>
      </c>
      <c r="F31" s="282">
        <f>SUM(B31:E31)</f>
        <v>336</v>
      </c>
      <c r="G31" s="236">
        <f>F31/$F$9</f>
        <v>0.00040579808163787834</v>
      </c>
      <c r="H31" s="235">
        <v>72</v>
      </c>
      <c r="I31" s="233"/>
      <c r="J31" s="234"/>
      <c r="K31" s="281"/>
      <c r="L31" s="282">
        <f>SUM(H31:K31)</f>
        <v>72</v>
      </c>
      <c r="M31" s="283">
        <f>IF(ISERROR(F31/L31-1),"         /0",(F31/L31-1))</f>
        <v>3.666666666666667</v>
      </c>
      <c r="N31" s="235">
        <v>1272</v>
      </c>
      <c r="O31" s="233">
        <v>488</v>
      </c>
      <c r="P31" s="234"/>
      <c r="Q31" s="281"/>
      <c r="R31" s="282">
        <f>SUM(N31:Q31)</f>
        <v>1760</v>
      </c>
      <c r="S31" s="236">
        <f>R31/$R$9</f>
        <v>0.000682787962913751</v>
      </c>
      <c r="T31" s="235">
        <v>287</v>
      </c>
      <c r="U31" s="233"/>
      <c r="V31" s="234"/>
      <c r="W31" s="281"/>
      <c r="X31" s="268">
        <f>SUM(T31:W31)</f>
        <v>287</v>
      </c>
      <c r="Y31" s="232" t="str">
        <f>IF(ISERROR(R31/X31-1),"         /0",IF(R31/X31&gt;5,"  *  ",(R31/X31-1)))</f>
        <v>  *  </v>
      </c>
    </row>
    <row r="32" spans="1:25" ht="19.5" customHeight="1" thickBot="1">
      <c r="A32" s="238" t="s">
        <v>56</v>
      </c>
      <c r="B32" s="235">
        <v>658</v>
      </c>
      <c r="C32" s="233">
        <v>125</v>
      </c>
      <c r="D32" s="234">
        <v>0</v>
      </c>
      <c r="E32" s="281">
        <v>0</v>
      </c>
      <c r="F32" s="282">
        <f>SUM(B32:E32)</f>
        <v>783</v>
      </c>
      <c r="G32" s="236">
        <f>F32/$F$9</f>
        <v>0.0009456544581025558</v>
      </c>
      <c r="H32" s="235">
        <v>618</v>
      </c>
      <c r="I32" s="233">
        <v>0</v>
      </c>
      <c r="J32" s="234"/>
      <c r="K32" s="281"/>
      <c r="L32" s="282">
        <f>SUM(H32:K32)</f>
        <v>618</v>
      </c>
      <c r="M32" s="283">
        <f>IF(ISERROR(F32/L32-1),"         /0",(F32/L32-1))</f>
        <v>0.266990291262136</v>
      </c>
      <c r="N32" s="235">
        <v>3392</v>
      </c>
      <c r="O32" s="233">
        <v>616</v>
      </c>
      <c r="P32" s="234">
        <v>0</v>
      </c>
      <c r="Q32" s="281">
        <v>0</v>
      </c>
      <c r="R32" s="282">
        <f>SUM(N32:Q32)</f>
        <v>4008</v>
      </c>
      <c r="S32" s="236">
        <f>R32/$R$9</f>
        <v>0.0015548944064535876</v>
      </c>
      <c r="T32" s="235">
        <v>1796</v>
      </c>
      <c r="U32" s="233">
        <v>0</v>
      </c>
      <c r="V32" s="234">
        <v>0</v>
      </c>
      <c r="W32" s="281">
        <v>0</v>
      </c>
      <c r="X32" s="268">
        <f>SUM(T32:W32)</f>
        <v>1796</v>
      </c>
      <c r="Y32" s="232">
        <f>IF(ISERROR(R32/X32-1),"         /0",IF(R32/X32&gt;5,"  *  ",(R32/X32-1)))</f>
        <v>1.2316258351893095</v>
      </c>
    </row>
    <row r="33" spans="1:25" s="271" customFormat="1" ht="19.5" customHeight="1">
      <c r="A33" s="280" t="s">
        <v>58</v>
      </c>
      <c r="B33" s="277">
        <f>SUM(B34:B42)</f>
        <v>116842</v>
      </c>
      <c r="C33" s="276">
        <f>SUM(C34:C42)</f>
        <v>105043</v>
      </c>
      <c r="D33" s="275">
        <f>SUM(D34:D42)</f>
        <v>3625</v>
      </c>
      <c r="E33" s="274">
        <f>SUM(E34:E42)</f>
        <v>3524</v>
      </c>
      <c r="F33" s="273">
        <f t="shared" si="0"/>
        <v>229034</v>
      </c>
      <c r="G33" s="278">
        <f t="shared" si="1"/>
        <v>0.27661177925550545</v>
      </c>
      <c r="H33" s="277">
        <f>SUM(H34:H42)</f>
        <v>93980</v>
      </c>
      <c r="I33" s="276">
        <f>SUM(I34:I42)</f>
        <v>87090</v>
      </c>
      <c r="J33" s="275">
        <f>SUM(J34:J42)</f>
        <v>3193</v>
      </c>
      <c r="K33" s="274">
        <f>SUM(K34:K42)</f>
        <v>2645</v>
      </c>
      <c r="L33" s="273">
        <f t="shared" si="2"/>
        <v>186908</v>
      </c>
      <c r="M33" s="279">
        <f t="shared" si="3"/>
        <v>0.22538361118839223</v>
      </c>
      <c r="N33" s="277">
        <f>SUM(N34:N42)</f>
        <v>368376</v>
      </c>
      <c r="O33" s="276">
        <f>SUM(O34:O42)</f>
        <v>345319</v>
      </c>
      <c r="P33" s="275">
        <f>SUM(P34:P42)</f>
        <v>12622</v>
      </c>
      <c r="Q33" s="274">
        <f>SUM(Q34:Q42)</f>
        <v>13309</v>
      </c>
      <c r="R33" s="273">
        <f t="shared" si="4"/>
        <v>739626</v>
      </c>
      <c r="S33" s="278">
        <f t="shared" si="5"/>
        <v>0.2869362101466171</v>
      </c>
      <c r="T33" s="277">
        <f>SUM(T34:T42)</f>
        <v>296995</v>
      </c>
      <c r="U33" s="276">
        <f>SUM(U34:U42)</f>
        <v>278019</v>
      </c>
      <c r="V33" s="275">
        <f>SUM(V34:V42)</f>
        <v>10694</v>
      </c>
      <c r="W33" s="274">
        <f>SUM(W34:W42)</f>
        <v>10294</v>
      </c>
      <c r="X33" s="273">
        <f t="shared" si="6"/>
        <v>596002</v>
      </c>
      <c r="Y33" s="272">
        <f t="shared" si="7"/>
        <v>0.2409790571172581</v>
      </c>
    </row>
    <row r="34" spans="1:25" s="208" customFormat="1" ht="19.5" customHeight="1">
      <c r="A34" s="223" t="s">
        <v>351</v>
      </c>
      <c r="B34" s="221">
        <v>69728</v>
      </c>
      <c r="C34" s="218">
        <v>58441</v>
      </c>
      <c r="D34" s="217">
        <v>2714</v>
      </c>
      <c r="E34" s="269">
        <v>2851</v>
      </c>
      <c r="F34" s="268">
        <f t="shared" si="0"/>
        <v>133734</v>
      </c>
      <c r="G34" s="220">
        <f t="shared" si="1"/>
        <v>0.16151488288619054</v>
      </c>
      <c r="H34" s="221">
        <v>57511</v>
      </c>
      <c r="I34" s="218">
        <v>50165</v>
      </c>
      <c r="J34" s="217">
        <v>2503</v>
      </c>
      <c r="K34" s="269">
        <v>2439</v>
      </c>
      <c r="L34" s="268">
        <f t="shared" si="2"/>
        <v>112618</v>
      </c>
      <c r="M34" s="270">
        <f t="shared" si="3"/>
        <v>0.18750110994690017</v>
      </c>
      <c r="N34" s="221">
        <v>228443</v>
      </c>
      <c r="O34" s="218">
        <v>202505</v>
      </c>
      <c r="P34" s="217">
        <v>9408</v>
      </c>
      <c r="Q34" s="269">
        <v>9655</v>
      </c>
      <c r="R34" s="268">
        <f t="shared" si="4"/>
        <v>450011</v>
      </c>
      <c r="S34" s="220">
        <f t="shared" si="5"/>
        <v>0.17458073521521594</v>
      </c>
      <c r="T34" s="219">
        <v>184682</v>
      </c>
      <c r="U34" s="218">
        <v>166575</v>
      </c>
      <c r="V34" s="217">
        <v>7498</v>
      </c>
      <c r="W34" s="269">
        <v>7438</v>
      </c>
      <c r="X34" s="268">
        <f t="shared" si="6"/>
        <v>366193</v>
      </c>
      <c r="Y34" s="216">
        <f t="shared" si="7"/>
        <v>0.22889023001531972</v>
      </c>
    </row>
    <row r="35" spans="1:25" s="208" customFormat="1" ht="19.5" customHeight="1">
      <c r="A35" s="223" t="s">
        <v>352</v>
      </c>
      <c r="B35" s="221">
        <v>31973</v>
      </c>
      <c r="C35" s="218">
        <v>31033</v>
      </c>
      <c r="D35" s="217">
        <v>630</v>
      </c>
      <c r="E35" s="269">
        <v>543</v>
      </c>
      <c r="F35" s="268">
        <f t="shared" si="0"/>
        <v>64179</v>
      </c>
      <c r="G35" s="220">
        <f t="shared" si="1"/>
        <v>0.07751105678999225</v>
      </c>
      <c r="H35" s="221">
        <v>22411</v>
      </c>
      <c r="I35" s="218">
        <v>22500</v>
      </c>
      <c r="J35" s="217">
        <v>595</v>
      </c>
      <c r="K35" s="269">
        <v>149</v>
      </c>
      <c r="L35" s="268">
        <f t="shared" si="2"/>
        <v>45655</v>
      </c>
      <c r="M35" s="270">
        <f t="shared" si="3"/>
        <v>0.40573869236666305</v>
      </c>
      <c r="N35" s="221">
        <v>94400</v>
      </c>
      <c r="O35" s="218">
        <v>96724</v>
      </c>
      <c r="P35" s="217">
        <v>2771</v>
      </c>
      <c r="Q35" s="269">
        <v>3348</v>
      </c>
      <c r="R35" s="268">
        <f t="shared" si="4"/>
        <v>197243</v>
      </c>
      <c r="S35" s="220">
        <f t="shared" si="5"/>
        <v>0.07651996941420285</v>
      </c>
      <c r="T35" s="219">
        <v>70866</v>
      </c>
      <c r="U35" s="218">
        <v>70023</v>
      </c>
      <c r="V35" s="217">
        <v>1314</v>
      </c>
      <c r="W35" s="269">
        <v>1012</v>
      </c>
      <c r="X35" s="268">
        <f t="shared" si="6"/>
        <v>143215</v>
      </c>
      <c r="Y35" s="216">
        <f t="shared" si="7"/>
        <v>0.37725098627937026</v>
      </c>
    </row>
    <row r="36" spans="1:25" s="208" customFormat="1" ht="19.5" customHeight="1">
      <c r="A36" s="223" t="s">
        <v>353</v>
      </c>
      <c r="B36" s="221">
        <v>4879</v>
      </c>
      <c r="C36" s="218">
        <v>5570</v>
      </c>
      <c r="D36" s="217">
        <v>258</v>
      </c>
      <c r="E36" s="269">
        <v>119</v>
      </c>
      <c r="F36" s="268">
        <f t="shared" si="0"/>
        <v>10826</v>
      </c>
      <c r="G36" s="220">
        <f t="shared" si="1"/>
        <v>0.013074910808963306</v>
      </c>
      <c r="H36" s="221">
        <v>4665</v>
      </c>
      <c r="I36" s="218">
        <v>5125</v>
      </c>
      <c r="J36" s="217"/>
      <c r="K36" s="269"/>
      <c r="L36" s="268">
        <f t="shared" si="2"/>
        <v>9790</v>
      </c>
      <c r="M36" s="270">
        <f t="shared" si="3"/>
        <v>0.10582226762002045</v>
      </c>
      <c r="N36" s="221">
        <v>14788</v>
      </c>
      <c r="O36" s="218">
        <v>15372</v>
      </c>
      <c r="P36" s="217">
        <v>365</v>
      </c>
      <c r="Q36" s="269">
        <v>119</v>
      </c>
      <c r="R36" s="268">
        <f t="shared" si="4"/>
        <v>30644</v>
      </c>
      <c r="S36" s="220">
        <f t="shared" si="5"/>
        <v>0.011888269508823289</v>
      </c>
      <c r="T36" s="219">
        <v>15369</v>
      </c>
      <c r="U36" s="218">
        <v>15270</v>
      </c>
      <c r="V36" s="217">
        <v>1529</v>
      </c>
      <c r="W36" s="269">
        <v>1434</v>
      </c>
      <c r="X36" s="268">
        <f t="shared" si="6"/>
        <v>33602</v>
      </c>
      <c r="Y36" s="216">
        <f t="shared" si="7"/>
        <v>-0.08803047437652523</v>
      </c>
    </row>
    <row r="37" spans="1:25" s="208" customFormat="1" ht="19.5" customHeight="1">
      <c r="A37" s="223" t="s">
        <v>354</v>
      </c>
      <c r="B37" s="221">
        <v>3540</v>
      </c>
      <c r="C37" s="218">
        <v>4024</v>
      </c>
      <c r="D37" s="217">
        <v>9</v>
      </c>
      <c r="E37" s="269">
        <v>0</v>
      </c>
      <c r="F37" s="268">
        <f>SUM(B37:E37)</f>
        <v>7573</v>
      </c>
      <c r="G37" s="220">
        <f>F37/$F$9</f>
        <v>0.009146157357868015</v>
      </c>
      <c r="H37" s="221">
        <v>2960</v>
      </c>
      <c r="I37" s="218">
        <v>3897</v>
      </c>
      <c r="J37" s="217">
        <v>26</v>
      </c>
      <c r="K37" s="269"/>
      <c r="L37" s="268">
        <f>SUM(H37:K37)</f>
        <v>6883</v>
      </c>
      <c r="M37" s="270">
        <f>IF(ISERROR(F37/L37-1),"         /0",(F37/L37-1))</f>
        <v>0.10024698532616583</v>
      </c>
      <c r="N37" s="221">
        <v>11994</v>
      </c>
      <c r="O37" s="218">
        <v>14483</v>
      </c>
      <c r="P37" s="217">
        <v>13</v>
      </c>
      <c r="Q37" s="269">
        <v>16</v>
      </c>
      <c r="R37" s="268">
        <f>SUM(N37:Q37)</f>
        <v>26506</v>
      </c>
      <c r="S37" s="220">
        <f>R37/$R$9</f>
        <v>0.010282941900563572</v>
      </c>
      <c r="T37" s="219">
        <v>8620</v>
      </c>
      <c r="U37" s="218">
        <v>11552</v>
      </c>
      <c r="V37" s="217">
        <v>126</v>
      </c>
      <c r="W37" s="269">
        <v>196</v>
      </c>
      <c r="X37" s="268">
        <f>SUM(T37:W37)</f>
        <v>20494</v>
      </c>
      <c r="Y37" s="216">
        <f>IF(ISERROR(R37/X37-1),"         /0",IF(R37/X37&gt;5,"  *  ",(R37/X37-1)))</f>
        <v>0.2933541524348591</v>
      </c>
    </row>
    <row r="38" spans="1:25" s="208" customFormat="1" ht="19.5" customHeight="1">
      <c r="A38" s="223" t="s">
        <v>355</v>
      </c>
      <c r="B38" s="221">
        <v>2548</v>
      </c>
      <c r="C38" s="218">
        <v>2378</v>
      </c>
      <c r="D38" s="217">
        <v>0</v>
      </c>
      <c r="E38" s="269">
        <v>0</v>
      </c>
      <c r="F38" s="268">
        <f>SUM(B38:E38)</f>
        <v>4926</v>
      </c>
      <c r="G38" s="220">
        <f>F38/$F$9</f>
        <v>0.005949289732583895</v>
      </c>
      <c r="H38" s="221">
        <v>1871</v>
      </c>
      <c r="I38" s="218">
        <v>1833</v>
      </c>
      <c r="J38" s="217"/>
      <c r="K38" s="269"/>
      <c r="L38" s="268">
        <f>SUM(H38:K38)</f>
        <v>3704</v>
      </c>
      <c r="M38" s="270">
        <f>IF(ISERROR(F38/L38-1),"         /0",(F38/L38-1))</f>
        <v>0.329913606911447</v>
      </c>
      <c r="N38" s="221">
        <v>7245</v>
      </c>
      <c r="O38" s="218">
        <v>6474</v>
      </c>
      <c r="P38" s="217"/>
      <c r="Q38" s="269">
        <v>127</v>
      </c>
      <c r="R38" s="268">
        <f>SUM(N38:Q38)</f>
        <v>13846</v>
      </c>
      <c r="S38" s="220">
        <f>R38/$R$9</f>
        <v>0.0053715239400589756</v>
      </c>
      <c r="T38" s="219">
        <v>5749</v>
      </c>
      <c r="U38" s="218">
        <v>5180</v>
      </c>
      <c r="V38" s="217"/>
      <c r="W38" s="269">
        <v>8</v>
      </c>
      <c r="X38" s="268">
        <f>SUM(T38:W38)</f>
        <v>10937</v>
      </c>
      <c r="Y38" s="216">
        <f>IF(ISERROR(R38/X38-1),"         /0",IF(R38/X38&gt;5,"  *  ",(R38/X38-1)))</f>
        <v>0.26597787327420686</v>
      </c>
    </row>
    <row r="39" spans="1:25" s="208" customFormat="1" ht="19.5" customHeight="1">
      <c r="A39" s="223" t="s">
        <v>356</v>
      </c>
      <c r="B39" s="221">
        <v>1877</v>
      </c>
      <c r="C39" s="218">
        <v>2033</v>
      </c>
      <c r="D39" s="217">
        <v>4</v>
      </c>
      <c r="E39" s="269">
        <v>4</v>
      </c>
      <c r="F39" s="268">
        <f>SUM(B39:E39)</f>
        <v>3918</v>
      </c>
      <c r="G39" s="220">
        <f>F39/$F$9</f>
        <v>0.00473189548767026</v>
      </c>
      <c r="H39" s="221">
        <v>2233</v>
      </c>
      <c r="I39" s="218">
        <v>2196</v>
      </c>
      <c r="J39" s="217">
        <v>59</v>
      </c>
      <c r="K39" s="269">
        <v>37</v>
      </c>
      <c r="L39" s="268">
        <f>SUM(H39:K39)</f>
        <v>4525</v>
      </c>
      <c r="M39" s="270">
        <f>IF(ISERROR(F39/L39-1),"         /0",(F39/L39-1))</f>
        <v>-0.1341436464088398</v>
      </c>
      <c r="N39" s="221">
        <v>5763</v>
      </c>
      <c r="O39" s="218">
        <v>5709</v>
      </c>
      <c r="P39" s="217">
        <v>7</v>
      </c>
      <c r="Q39" s="269">
        <v>7</v>
      </c>
      <c r="R39" s="268">
        <f>SUM(N39:Q39)</f>
        <v>11486</v>
      </c>
      <c r="S39" s="220">
        <f>R39/$R$9</f>
        <v>0.004455967353424628</v>
      </c>
      <c r="T39" s="219">
        <v>5894</v>
      </c>
      <c r="U39" s="218">
        <v>5853</v>
      </c>
      <c r="V39" s="217">
        <v>184</v>
      </c>
      <c r="W39" s="269">
        <v>153</v>
      </c>
      <c r="X39" s="268">
        <f>SUM(T39:W39)</f>
        <v>12084</v>
      </c>
      <c r="Y39" s="216">
        <f>IF(ISERROR(R39/X39-1),"         /0",IF(R39/X39&gt;5,"  *  ",(R39/X39-1)))</f>
        <v>-0.04948692485931816</v>
      </c>
    </row>
    <row r="40" spans="1:25" s="208" customFormat="1" ht="19.5" customHeight="1">
      <c r="A40" s="223" t="s">
        <v>357</v>
      </c>
      <c r="B40" s="221">
        <v>1256</v>
      </c>
      <c r="C40" s="218">
        <v>1155</v>
      </c>
      <c r="D40" s="217">
        <v>0</v>
      </c>
      <c r="E40" s="269">
        <v>0</v>
      </c>
      <c r="F40" s="268">
        <f>SUM(B40:E40)</f>
        <v>2411</v>
      </c>
      <c r="G40" s="220">
        <f>F40/$F$9</f>
        <v>0.0029118427822289426</v>
      </c>
      <c r="H40" s="221">
        <v>1796</v>
      </c>
      <c r="I40" s="218">
        <v>986</v>
      </c>
      <c r="J40" s="217">
        <v>9</v>
      </c>
      <c r="K40" s="269">
        <v>19</v>
      </c>
      <c r="L40" s="268">
        <f>SUM(H40:K40)</f>
        <v>2810</v>
      </c>
      <c r="M40" s="270">
        <f>IF(ISERROR(F40/L40-1),"         /0",(F40/L40-1))</f>
        <v>-0.1419928825622776</v>
      </c>
      <c r="N40" s="221">
        <v>3521</v>
      </c>
      <c r="O40" s="218">
        <v>2921</v>
      </c>
      <c r="P40" s="217">
        <v>37</v>
      </c>
      <c r="Q40" s="269">
        <v>19</v>
      </c>
      <c r="R40" s="268">
        <f>SUM(N40:Q40)</f>
        <v>6498</v>
      </c>
      <c r="S40" s="220">
        <f>R40/$R$9</f>
        <v>0.002520884194894065</v>
      </c>
      <c r="T40" s="219">
        <v>4341</v>
      </c>
      <c r="U40" s="218">
        <v>2488</v>
      </c>
      <c r="V40" s="217">
        <v>42</v>
      </c>
      <c r="W40" s="269">
        <v>52</v>
      </c>
      <c r="X40" s="268">
        <f>SUM(T40:W40)</f>
        <v>6923</v>
      </c>
      <c r="Y40" s="216">
        <f>IF(ISERROR(R40/X40-1),"         /0",IF(R40/X40&gt;5,"  *  ",(R40/X40-1)))</f>
        <v>-0.061389570995233234</v>
      </c>
    </row>
    <row r="41" spans="1:25" s="208" customFormat="1" ht="19.5" customHeight="1">
      <c r="A41" s="223" t="s">
        <v>358</v>
      </c>
      <c r="B41" s="221">
        <v>792</v>
      </c>
      <c r="C41" s="218">
        <v>270</v>
      </c>
      <c r="D41" s="217">
        <v>0</v>
      </c>
      <c r="E41" s="269">
        <v>0</v>
      </c>
      <c r="F41" s="268">
        <f t="shared" si="0"/>
        <v>1062</v>
      </c>
      <c r="G41" s="220">
        <f t="shared" si="1"/>
        <v>0.001282611793748294</v>
      </c>
      <c r="H41" s="221">
        <v>385</v>
      </c>
      <c r="I41" s="218">
        <v>279</v>
      </c>
      <c r="J41" s="217"/>
      <c r="K41" s="269"/>
      <c r="L41" s="268">
        <f t="shared" si="2"/>
        <v>664</v>
      </c>
      <c r="M41" s="270">
        <f t="shared" si="3"/>
        <v>0.5993975903614457</v>
      </c>
      <c r="N41" s="221">
        <v>1640</v>
      </c>
      <c r="O41" s="218">
        <v>739</v>
      </c>
      <c r="P41" s="217"/>
      <c r="Q41" s="269">
        <v>0</v>
      </c>
      <c r="R41" s="268">
        <f t="shared" si="4"/>
        <v>2379</v>
      </c>
      <c r="S41" s="220">
        <f t="shared" si="5"/>
        <v>0.000922927593052167</v>
      </c>
      <c r="T41" s="219">
        <v>1004</v>
      </c>
      <c r="U41" s="218">
        <v>744</v>
      </c>
      <c r="V41" s="217"/>
      <c r="W41" s="269"/>
      <c r="X41" s="268">
        <f t="shared" si="6"/>
        <v>1748</v>
      </c>
      <c r="Y41" s="216">
        <f t="shared" si="7"/>
        <v>0.36098398169336376</v>
      </c>
    </row>
    <row r="42" spans="1:25" s="208" customFormat="1" ht="19.5" customHeight="1" thickBot="1">
      <c r="A42" s="223" t="s">
        <v>56</v>
      </c>
      <c r="B42" s="221">
        <v>249</v>
      </c>
      <c r="C42" s="218">
        <v>139</v>
      </c>
      <c r="D42" s="217">
        <v>10</v>
      </c>
      <c r="E42" s="269">
        <v>7</v>
      </c>
      <c r="F42" s="268">
        <f t="shared" si="0"/>
        <v>405</v>
      </c>
      <c r="G42" s="220">
        <f t="shared" si="1"/>
        <v>0.0004891316162599427</v>
      </c>
      <c r="H42" s="221">
        <v>148</v>
      </c>
      <c r="I42" s="218">
        <v>109</v>
      </c>
      <c r="J42" s="217">
        <v>1</v>
      </c>
      <c r="K42" s="269">
        <v>1</v>
      </c>
      <c r="L42" s="268">
        <f t="shared" si="2"/>
        <v>259</v>
      </c>
      <c r="M42" s="270">
        <f t="shared" si="3"/>
        <v>0.5637065637065637</v>
      </c>
      <c r="N42" s="221">
        <v>582</v>
      </c>
      <c r="O42" s="218">
        <v>392</v>
      </c>
      <c r="P42" s="217">
        <v>21</v>
      </c>
      <c r="Q42" s="269">
        <v>18</v>
      </c>
      <c r="R42" s="268">
        <f t="shared" si="4"/>
        <v>1013</v>
      </c>
      <c r="S42" s="220">
        <f t="shared" si="5"/>
        <v>0.00039299102638160787</v>
      </c>
      <c r="T42" s="219">
        <v>470</v>
      </c>
      <c r="U42" s="218">
        <v>334</v>
      </c>
      <c r="V42" s="217">
        <v>1</v>
      </c>
      <c r="W42" s="269">
        <v>1</v>
      </c>
      <c r="X42" s="268">
        <f t="shared" si="6"/>
        <v>806</v>
      </c>
      <c r="Y42" s="216">
        <f t="shared" si="7"/>
        <v>0.2568238213399503</v>
      </c>
    </row>
    <row r="43" spans="1:25" s="271" customFormat="1" ht="19.5" customHeight="1">
      <c r="A43" s="280" t="s">
        <v>57</v>
      </c>
      <c r="B43" s="277">
        <f>SUM(B44:B46)</f>
        <v>9334</v>
      </c>
      <c r="C43" s="276">
        <f>SUM(C44:C46)</f>
        <v>8432</v>
      </c>
      <c r="D43" s="275">
        <f>SUM(D44:D46)</f>
        <v>0</v>
      </c>
      <c r="E43" s="274">
        <f>SUM(E44:E46)</f>
        <v>4</v>
      </c>
      <c r="F43" s="273">
        <f t="shared" si="0"/>
        <v>17770</v>
      </c>
      <c r="G43" s="278">
        <f t="shared" si="1"/>
        <v>0.021461404496146128</v>
      </c>
      <c r="H43" s="277">
        <f>SUM(H44:H46)</f>
        <v>6926</v>
      </c>
      <c r="I43" s="276">
        <f>SUM(I44:I46)</f>
        <v>7091</v>
      </c>
      <c r="J43" s="275">
        <f>SUM(J44:J46)</f>
        <v>94</v>
      </c>
      <c r="K43" s="274">
        <f>SUM(K44:K46)</f>
        <v>33</v>
      </c>
      <c r="L43" s="273">
        <f t="shared" si="2"/>
        <v>14144</v>
      </c>
      <c r="M43" s="279">
        <f t="shared" si="3"/>
        <v>0.2563631221719458</v>
      </c>
      <c r="N43" s="277">
        <f>SUM(N44:N46)</f>
        <v>35365</v>
      </c>
      <c r="O43" s="276">
        <f>SUM(O44:O46)</f>
        <v>34304</v>
      </c>
      <c r="P43" s="275">
        <f>SUM(P44:P46)</f>
        <v>124</v>
      </c>
      <c r="Q43" s="274">
        <f>SUM(Q44:Q46)</f>
        <v>245</v>
      </c>
      <c r="R43" s="273">
        <f t="shared" si="4"/>
        <v>70038</v>
      </c>
      <c r="S43" s="278">
        <f t="shared" si="5"/>
        <v>0.027171081446905283</v>
      </c>
      <c r="T43" s="277">
        <f>SUM(T44:T46)</f>
        <v>22400</v>
      </c>
      <c r="U43" s="276">
        <f>SUM(U44:U46)</f>
        <v>22965</v>
      </c>
      <c r="V43" s="275">
        <f>SUM(V44:V46)</f>
        <v>582</v>
      </c>
      <c r="W43" s="274">
        <f>SUM(W44:W46)</f>
        <v>347</v>
      </c>
      <c r="X43" s="273">
        <f t="shared" si="6"/>
        <v>46294</v>
      </c>
      <c r="Y43" s="272">
        <f t="shared" si="7"/>
        <v>0.5128958396336458</v>
      </c>
    </row>
    <row r="44" spans="1:25" ht="19.5" customHeight="1">
      <c r="A44" s="223" t="s">
        <v>359</v>
      </c>
      <c r="B44" s="221">
        <v>6574</v>
      </c>
      <c r="C44" s="218">
        <v>6186</v>
      </c>
      <c r="D44" s="217">
        <v>0</v>
      </c>
      <c r="E44" s="269">
        <v>4</v>
      </c>
      <c r="F44" s="268">
        <f t="shared" si="0"/>
        <v>12764</v>
      </c>
      <c r="G44" s="220">
        <f t="shared" si="1"/>
        <v>0.01541549617269607</v>
      </c>
      <c r="H44" s="221">
        <v>4654</v>
      </c>
      <c r="I44" s="218">
        <v>4804</v>
      </c>
      <c r="J44" s="217">
        <v>12</v>
      </c>
      <c r="K44" s="269">
        <v>2</v>
      </c>
      <c r="L44" s="268">
        <f t="shared" si="2"/>
        <v>9472</v>
      </c>
      <c r="M44" s="270">
        <f t="shared" si="3"/>
        <v>0.34755067567567566</v>
      </c>
      <c r="N44" s="221">
        <v>26657</v>
      </c>
      <c r="O44" s="218">
        <v>26127</v>
      </c>
      <c r="P44" s="217">
        <v>5</v>
      </c>
      <c r="Q44" s="269">
        <v>9</v>
      </c>
      <c r="R44" s="268">
        <f t="shared" si="4"/>
        <v>52798</v>
      </c>
      <c r="S44" s="220">
        <f t="shared" si="5"/>
        <v>0.02048286299200013</v>
      </c>
      <c r="T44" s="219">
        <v>15469</v>
      </c>
      <c r="U44" s="218">
        <v>15619</v>
      </c>
      <c r="V44" s="217">
        <v>12</v>
      </c>
      <c r="W44" s="269">
        <v>2</v>
      </c>
      <c r="X44" s="268">
        <f t="shared" si="6"/>
        <v>31102</v>
      </c>
      <c r="Y44" s="216">
        <f t="shared" si="7"/>
        <v>0.6975757186033054</v>
      </c>
    </row>
    <row r="45" spans="1:25" ht="19.5" customHeight="1">
      <c r="A45" s="223" t="s">
        <v>360</v>
      </c>
      <c r="B45" s="221">
        <v>2708</v>
      </c>
      <c r="C45" s="218">
        <v>2124</v>
      </c>
      <c r="D45" s="217">
        <v>0</v>
      </c>
      <c r="E45" s="269">
        <v>0</v>
      </c>
      <c r="F45" s="268">
        <f t="shared" si="0"/>
        <v>4832</v>
      </c>
      <c r="G45" s="220">
        <f t="shared" si="1"/>
        <v>0.005835762888316155</v>
      </c>
      <c r="H45" s="221">
        <v>2191</v>
      </c>
      <c r="I45" s="218">
        <v>2149</v>
      </c>
      <c r="J45" s="217">
        <v>82</v>
      </c>
      <c r="K45" s="269">
        <v>31</v>
      </c>
      <c r="L45" s="268">
        <f t="shared" si="2"/>
        <v>4453</v>
      </c>
      <c r="M45" s="270">
        <f t="shared" si="3"/>
        <v>0.08511116101504612</v>
      </c>
      <c r="N45" s="221">
        <v>8586</v>
      </c>
      <c r="O45" s="218">
        <v>7863</v>
      </c>
      <c r="P45" s="217">
        <v>119</v>
      </c>
      <c r="Q45" s="269">
        <v>236</v>
      </c>
      <c r="R45" s="268">
        <f t="shared" si="4"/>
        <v>16804</v>
      </c>
      <c r="S45" s="220">
        <f t="shared" si="5"/>
        <v>0.006519073255001518</v>
      </c>
      <c r="T45" s="219">
        <v>6753</v>
      </c>
      <c r="U45" s="218">
        <v>6986</v>
      </c>
      <c r="V45" s="217">
        <v>570</v>
      </c>
      <c r="W45" s="269">
        <v>345</v>
      </c>
      <c r="X45" s="268">
        <f t="shared" si="6"/>
        <v>14654</v>
      </c>
      <c r="Y45" s="216">
        <f t="shared" si="7"/>
        <v>0.14671761976252218</v>
      </c>
    </row>
    <row r="46" spans="1:25" ht="19.5" customHeight="1" thickBot="1">
      <c r="A46" s="223" t="s">
        <v>56</v>
      </c>
      <c r="B46" s="221">
        <v>52</v>
      </c>
      <c r="C46" s="218">
        <v>122</v>
      </c>
      <c r="D46" s="217">
        <v>0</v>
      </c>
      <c r="E46" s="269">
        <v>0</v>
      </c>
      <c r="F46" s="268">
        <f t="shared" si="0"/>
        <v>174</v>
      </c>
      <c r="G46" s="220">
        <f t="shared" si="1"/>
        <v>0.00021014543513390128</v>
      </c>
      <c r="H46" s="221">
        <v>81</v>
      </c>
      <c r="I46" s="218">
        <v>138</v>
      </c>
      <c r="J46" s="217"/>
      <c r="K46" s="269">
        <v>0</v>
      </c>
      <c r="L46" s="268">
        <f t="shared" si="2"/>
        <v>219</v>
      </c>
      <c r="M46" s="270">
        <f t="shared" si="3"/>
        <v>-0.20547945205479456</v>
      </c>
      <c r="N46" s="221">
        <v>122</v>
      </c>
      <c r="O46" s="218">
        <v>314</v>
      </c>
      <c r="P46" s="217">
        <v>0</v>
      </c>
      <c r="Q46" s="269">
        <v>0</v>
      </c>
      <c r="R46" s="268">
        <f t="shared" si="4"/>
        <v>436</v>
      </c>
      <c r="S46" s="220">
        <f t="shared" si="5"/>
        <v>0.0001691451999036338</v>
      </c>
      <c r="T46" s="219">
        <v>178</v>
      </c>
      <c r="U46" s="218">
        <v>360</v>
      </c>
      <c r="V46" s="217"/>
      <c r="W46" s="269">
        <v>0</v>
      </c>
      <c r="X46" s="268">
        <f t="shared" si="6"/>
        <v>538</v>
      </c>
      <c r="Y46" s="216">
        <f t="shared" si="7"/>
        <v>-0.18959107806691455</v>
      </c>
    </row>
    <row r="47" spans="1:25" s="208" customFormat="1" ht="19.5" customHeight="1" thickBot="1">
      <c r="A47" s="267" t="s">
        <v>56</v>
      </c>
      <c r="B47" s="264">
        <v>1366</v>
      </c>
      <c r="C47" s="263">
        <v>184</v>
      </c>
      <c r="D47" s="262">
        <v>0</v>
      </c>
      <c r="E47" s="261">
        <v>0</v>
      </c>
      <c r="F47" s="260">
        <f t="shared" si="0"/>
        <v>1550</v>
      </c>
      <c r="G47" s="265">
        <f t="shared" si="1"/>
        <v>0.0018719851980318794</v>
      </c>
      <c r="H47" s="264">
        <v>1208</v>
      </c>
      <c r="I47" s="263">
        <v>289</v>
      </c>
      <c r="J47" s="262">
        <v>14</v>
      </c>
      <c r="K47" s="261">
        <v>16</v>
      </c>
      <c r="L47" s="260">
        <f t="shared" si="2"/>
        <v>1527</v>
      </c>
      <c r="M47" s="266">
        <f t="shared" si="3"/>
        <v>0.015062213490504295</v>
      </c>
      <c r="N47" s="264">
        <v>5131</v>
      </c>
      <c r="O47" s="263">
        <v>845</v>
      </c>
      <c r="P47" s="262">
        <v>0</v>
      </c>
      <c r="Q47" s="261">
        <v>0</v>
      </c>
      <c r="R47" s="260">
        <f t="shared" si="4"/>
        <v>5976</v>
      </c>
      <c r="S47" s="265">
        <f t="shared" si="5"/>
        <v>0.0023183754922571458</v>
      </c>
      <c r="T47" s="264">
        <v>4751</v>
      </c>
      <c r="U47" s="263">
        <v>989</v>
      </c>
      <c r="V47" s="262">
        <v>14</v>
      </c>
      <c r="W47" s="261">
        <v>19</v>
      </c>
      <c r="X47" s="260">
        <f t="shared" si="6"/>
        <v>5773</v>
      </c>
      <c r="Y47" s="259">
        <f t="shared" si="7"/>
        <v>0.03516369305387146</v>
      </c>
    </row>
    <row r="48" ht="15" thickTop="1">
      <c r="A48" s="89" t="s">
        <v>43</v>
      </c>
    </row>
    <row r="49" ht="14.25">
      <c r="A49" s="89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8:Y65536 M48:M65536 Y3 M3">
    <cfRule type="cellIs" priority="3" dxfId="101" operator="lessThan" stopIfTrue="1">
      <formula>0</formula>
    </cfRule>
  </conditionalFormatting>
  <conditionalFormatting sqref="M9:M47 Y9:Y47">
    <cfRule type="cellIs" priority="4" dxfId="102" operator="lessThan" stopIfTrue="1">
      <formula>0</formula>
    </cfRule>
    <cfRule type="cellIs" priority="5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1"/>
  <sheetViews>
    <sheetView showGridLines="0" zoomScale="80" zoomScaleNormal="80" zoomScalePageLayoutView="0" workbookViewId="0" topLeftCell="B1">
      <selection activeCell="T69" sqref="T69:W69"/>
    </sheetView>
  </sheetViews>
  <sheetFormatPr defaultColWidth="8.00390625" defaultRowHeight="15"/>
  <cols>
    <col min="1" max="1" width="25.8515625" style="123" customWidth="1"/>
    <col min="2" max="3" width="10.7109375" style="123" bestFit="1" customWidth="1"/>
    <col min="4" max="4" width="8.7109375" style="123" bestFit="1" customWidth="1"/>
    <col min="5" max="6" width="10.7109375" style="123" bestFit="1" customWidth="1"/>
    <col min="7" max="7" width="9.7109375" style="123" customWidth="1"/>
    <col min="8" max="9" width="10.7109375" style="123" bestFit="1" customWidth="1"/>
    <col min="10" max="10" width="8.7109375" style="123" customWidth="1"/>
    <col min="11" max="12" width="10.7109375" style="123" bestFit="1" customWidth="1"/>
    <col min="13" max="13" width="10.8515625" style="123" bestFit="1" customWidth="1"/>
    <col min="14" max="14" width="11.7109375" style="123" customWidth="1"/>
    <col min="15" max="15" width="11.28125" style="123" customWidth="1"/>
    <col min="16" max="16" width="9.00390625" style="123" customWidth="1"/>
    <col min="17" max="17" width="10.8515625" style="123" customWidth="1"/>
    <col min="18" max="18" width="12.7109375" style="123" bestFit="1" customWidth="1"/>
    <col min="19" max="19" width="9.8515625" style="123" bestFit="1" customWidth="1"/>
    <col min="20" max="21" width="11.140625" style="123" bestFit="1" customWidth="1"/>
    <col min="22" max="23" width="10.281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72" t="s">
        <v>28</v>
      </c>
      <c r="Y1" s="573"/>
    </row>
    <row r="2" ht="5.25" customHeight="1" thickBot="1"/>
    <row r="3" spans="1:25" ht="24" customHeight="1" thickTop="1">
      <c r="A3" s="630" t="s">
        <v>69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41" t="s">
        <v>45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58" customFormat="1" ht="15.75" customHeight="1" thickBot="1" thickTop="1">
      <c r="A5" s="652" t="s">
        <v>68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3" customFormat="1" ht="26.25" customHeight="1">
      <c r="A6" s="653"/>
      <c r="B6" s="636" t="s">
        <v>147</v>
      </c>
      <c r="C6" s="637"/>
      <c r="D6" s="637"/>
      <c r="E6" s="637"/>
      <c r="F6" s="637"/>
      <c r="G6" s="633" t="s">
        <v>34</v>
      </c>
      <c r="H6" s="636" t="s">
        <v>148</v>
      </c>
      <c r="I6" s="637"/>
      <c r="J6" s="637"/>
      <c r="K6" s="637"/>
      <c r="L6" s="637"/>
      <c r="M6" s="644" t="s">
        <v>33</v>
      </c>
      <c r="N6" s="636" t="s">
        <v>149</v>
      </c>
      <c r="O6" s="637"/>
      <c r="P6" s="637"/>
      <c r="Q6" s="637"/>
      <c r="R6" s="637"/>
      <c r="S6" s="633" t="s">
        <v>34</v>
      </c>
      <c r="T6" s="636" t="s">
        <v>150</v>
      </c>
      <c r="U6" s="637"/>
      <c r="V6" s="637"/>
      <c r="W6" s="637"/>
      <c r="X6" s="637"/>
      <c r="Y6" s="638" t="s">
        <v>33</v>
      </c>
    </row>
    <row r="7" spans="1:25" s="163" customFormat="1" ht="26.25" customHeight="1">
      <c r="A7" s="654"/>
      <c r="B7" s="625" t="s">
        <v>22</v>
      </c>
      <c r="C7" s="626"/>
      <c r="D7" s="627" t="s">
        <v>21</v>
      </c>
      <c r="E7" s="626"/>
      <c r="F7" s="628" t="s">
        <v>17</v>
      </c>
      <c r="G7" s="634"/>
      <c r="H7" s="625" t="s">
        <v>22</v>
      </c>
      <c r="I7" s="626"/>
      <c r="J7" s="627" t="s">
        <v>21</v>
      </c>
      <c r="K7" s="626"/>
      <c r="L7" s="628" t="s">
        <v>17</v>
      </c>
      <c r="M7" s="645"/>
      <c r="N7" s="625" t="s">
        <v>22</v>
      </c>
      <c r="O7" s="626"/>
      <c r="P7" s="627" t="s">
        <v>21</v>
      </c>
      <c r="Q7" s="626"/>
      <c r="R7" s="628" t="s">
        <v>17</v>
      </c>
      <c r="S7" s="634"/>
      <c r="T7" s="625" t="s">
        <v>22</v>
      </c>
      <c r="U7" s="626"/>
      <c r="V7" s="627" t="s">
        <v>21</v>
      </c>
      <c r="W7" s="626"/>
      <c r="X7" s="628" t="s">
        <v>17</v>
      </c>
      <c r="Y7" s="639"/>
    </row>
    <row r="8" spans="1:25" s="254" customFormat="1" ht="15" thickBot="1">
      <c r="A8" s="655"/>
      <c r="B8" s="257" t="s">
        <v>19</v>
      </c>
      <c r="C8" s="255" t="s">
        <v>18</v>
      </c>
      <c r="D8" s="256" t="s">
        <v>19</v>
      </c>
      <c r="E8" s="255" t="s">
        <v>18</v>
      </c>
      <c r="F8" s="629"/>
      <c r="G8" s="635"/>
      <c r="H8" s="257" t="s">
        <v>19</v>
      </c>
      <c r="I8" s="255" t="s">
        <v>18</v>
      </c>
      <c r="J8" s="256" t="s">
        <v>19</v>
      </c>
      <c r="K8" s="255" t="s">
        <v>18</v>
      </c>
      <c r="L8" s="629"/>
      <c r="M8" s="646"/>
      <c r="N8" s="257" t="s">
        <v>19</v>
      </c>
      <c r="O8" s="255" t="s">
        <v>18</v>
      </c>
      <c r="P8" s="256" t="s">
        <v>19</v>
      </c>
      <c r="Q8" s="255" t="s">
        <v>18</v>
      </c>
      <c r="R8" s="629"/>
      <c r="S8" s="635"/>
      <c r="T8" s="257" t="s">
        <v>19</v>
      </c>
      <c r="U8" s="255" t="s">
        <v>18</v>
      </c>
      <c r="V8" s="256" t="s">
        <v>19</v>
      </c>
      <c r="W8" s="255" t="s">
        <v>18</v>
      </c>
      <c r="X8" s="629"/>
      <c r="Y8" s="640"/>
    </row>
    <row r="9" spans="1:25" s="152" customFormat="1" ht="18" customHeight="1" thickBot="1" thickTop="1">
      <c r="A9" s="297" t="s">
        <v>24</v>
      </c>
      <c r="B9" s="426">
        <f>B10+B23+B38+B48+B61+B69</f>
        <v>438715</v>
      </c>
      <c r="C9" s="427">
        <f>C10+C23+C38+C48+C61+C69</f>
        <v>382063</v>
      </c>
      <c r="D9" s="428">
        <f>D10+D23+D38+D48+D61+D69</f>
        <v>3673</v>
      </c>
      <c r="E9" s="427">
        <f>E10+E23+E38+E48+E61+E69</f>
        <v>3547</v>
      </c>
      <c r="F9" s="428">
        <f aca="true" t="shared" si="0" ref="F9:F40">SUM(B9:E9)</f>
        <v>827998</v>
      </c>
      <c r="G9" s="429">
        <f aca="true" t="shared" si="1" ref="G9:G40">F9/$F$9</f>
        <v>1</v>
      </c>
      <c r="H9" s="426">
        <f>H10+H23+H38+H48+H61+H69</f>
        <v>375041</v>
      </c>
      <c r="I9" s="427">
        <f>I10+I23+I38+I48+I61+I69</f>
        <v>344515</v>
      </c>
      <c r="J9" s="428">
        <f>J10+J23+J38+J48+J61+J69</f>
        <v>5138</v>
      </c>
      <c r="K9" s="427">
        <f>K10+K23+K38+K48+K61+K69</f>
        <v>2780</v>
      </c>
      <c r="L9" s="428">
        <f aca="true" t="shared" si="2" ref="L9:L40">SUM(H9:K9)</f>
        <v>727474</v>
      </c>
      <c r="M9" s="430">
        <f aca="true" t="shared" si="3" ref="M9:M40">IF(ISERROR(F9/L9-1),"         /0",(F9/L9-1))</f>
        <v>0.13818225806008178</v>
      </c>
      <c r="N9" s="426">
        <f>N10+N23+N38+N48+N61+N69</f>
        <v>1315897</v>
      </c>
      <c r="O9" s="427">
        <f>O10+O23+O38+O48+O61+O69</f>
        <v>1234874</v>
      </c>
      <c r="P9" s="428">
        <f>P10+P23+P38+P48+P61+P69</f>
        <v>13276</v>
      </c>
      <c r="Q9" s="427">
        <f>Q10+Q23+Q38+Q48+Q61+Q69</f>
        <v>13620</v>
      </c>
      <c r="R9" s="428">
        <f aca="true" t="shared" si="4" ref="R9:R40">SUM(N9:Q9)</f>
        <v>2577667</v>
      </c>
      <c r="S9" s="429">
        <f aca="true" t="shared" si="5" ref="S9:S40">R9/$R$9</f>
        <v>1</v>
      </c>
      <c r="T9" s="426">
        <f>T10+T23+T38+T48+T61+T69</f>
        <v>1130139</v>
      </c>
      <c r="U9" s="427">
        <f>U10+U23+U38+U48+U61+U69</f>
        <v>1084941</v>
      </c>
      <c r="V9" s="428">
        <f>V10+V23+V38+V48+V61+V69</f>
        <v>13364</v>
      </c>
      <c r="W9" s="427">
        <f>W10+W23+W38+W48+W61+W69</f>
        <v>11019</v>
      </c>
      <c r="X9" s="428">
        <f aca="true" t="shared" si="6" ref="X9:X40">SUM(T9:W9)</f>
        <v>2239463</v>
      </c>
      <c r="Y9" s="430">
        <f>IF(ISERROR(R9/X9-1),"         /0",(R9/X9-1))</f>
        <v>0.1510201329515155</v>
      </c>
    </row>
    <row r="10" spans="1:25" s="271" customFormat="1" ht="19.5" customHeight="1">
      <c r="A10" s="280" t="s">
        <v>61</v>
      </c>
      <c r="B10" s="277">
        <f>SUM(B11:B22)</f>
        <v>132851</v>
      </c>
      <c r="C10" s="276">
        <f>SUM(C11:C22)</f>
        <v>113735</v>
      </c>
      <c r="D10" s="275">
        <f>SUM(D11:D22)</f>
        <v>18</v>
      </c>
      <c r="E10" s="276">
        <f>SUM(E11:E22)</f>
        <v>17</v>
      </c>
      <c r="F10" s="275">
        <f t="shared" si="0"/>
        <v>246621</v>
      </c>
      <c r="G10" s="278">
        <f t="shared" si="1"/>
        <v>0.2978521687250452</v>
      </c>
      <c r="H10" s="277">
        <f>SUM(H11:H22)</f>
        <v>117256</v>
      </c>
      <c r="I10" s="276">
        <f>SUM(I11:I22)</f>
        <v>109350</v>
      </c>
      <c r="J10" s="275">
        <f>SUM(J11:J22)</f>
        <v>1667</v>
      </c>
      <c r="K10" s="276">
        <f>SUM(K11:K22)</f>
        <v>2</v>
      </c>
      <c r="L10" s="275">
        <f t="shared" si="2"/>
        <v>228275</v>
      </c>
      <c r="M10" s="279">
        <f t="shared" si="3"/>
        <v>0.08036797722045774</v>
      </c>
      <c r="N10" s="277">
        <f>SUM(N11:N22)</f>
        <v>384236</v>
      </c>
      <c r="O10" s="276">
        <f>SUM(O11:O22)</f>
        <v>370925</v>
      </c>
      <c r="P10" s="275">
        <f>SUM(P11:P22)</f>
        <v>442</v>
      </c>
      <c r="Q10" s="276">
        <f>SUM(Q11:Q22)</f>
        <v>38</v>
      </c>
      <c r="R10" s="275">
        <f t="shared" si="4"/>
        <v>755641</v>
      </c>
      <c r="S10" s="278">
        <f t="shared" si="5"/>
        <v>0.29314919266142603</v>
      </c>
      <c r="T10" s="277">
        <f>SUM(T11:T22)</f>
        <v>347420</v>
      </c>
      <c r="U10" s="276">
        <f>SUM(U11:U22)</f>
        <v>347278</v>
      </c>
      <c r="V10" s="275">
        <f>SUM(V11:V22)</f>
        <v>1803</v>
      </c>
      <c r="W10" s="276">
        <f>SUM(W11:W22)</f>
        <v>251</v>
      </c>
      <c r="X10" s="275">
        <f t="shared" si="6"/>
        <v>696752</v>
      </c>
      <c r="Y10" s="272">
        <f aca="true" t="shared" si="7" ref="Y10:Y40">IF(ISERROR(R10/X10-1),"         /0",IF(R10/X10&gt;5,"  *  ",(R10/X10-1)))</f>
        <v>0.08451931246698963</v>
      </c>
    </row>
    <row r="11" spans="1:25" ht="19.5" customHeight="1">
      <c r="A11" s="223" t="s">
        <v>156</v>
      </c>
      <c r="B11" s="221">
        <v>47941</v>
      </c>
      <c r="C11" s="218">
        <v>42678</v>
      </c>
      <c r="D11" s="217">
        <v>2</v>
      </c>
      <c r="E11" s="218">
        <v>0</v>
      </c>
      <c r="F11" s="217">
        <f t="shared" si="0"/>
        <v>90621</v>
      </c>
      <c r="G11" s="220">
        <f t="shared" si="1"/>
        <v>0.10944591653603028</v>
      </c>
      <c r="H11" s="221">
        <v>43262</v>
      </c>
      <c r="I11" s="218">
        <v>40415</v>
      </c>
      <c r="J11" s="217">
        <v>1663</v>
      </c>
      <c r="K11" s="218">
        <v>0</v>
      </c>
      <c r="L11" s="217">
        <f t="shared" si="2"/>
        <v>85340</v>
      </c>
      <c r="M11" s="222">
        <f t="shared" si="3"/>
        <v>0.061881884227794615</v>
      </c>
      <c r="N11" s="221">
        <v>137561</v>
      </c>
      <c r="O11" s="218">
        <v>132455</v>
      </c>
      <c r="P11" s="217">
        <v>130</v>
      </c>
      <c r="Q11" s="218">
        <v>0</v>
      </c>
      <c r="R11" s="217">
        <f t="shared" si="4"/>
        <v>270146</v>
      </c>
      <c r="S11" s="220">
        <f t="shared" si="5"/>
        <v>0.10480252103937397</v>
      </c>
      <c r="T11" s="221">
        <v>123998</v>
      </c>
      <c r="U11" s="218">
        <v>120912</v>
      </c>
      <c r="V11" s="217">
        <v>1790</v>
      </c>
      <c r="W11" s="218">
        <v>243</v>
      </c>
      <c r="X11" s="217">
        <f t="shared" si="6"/>
        <v>246943</v>
      </c>
      <c r="Y11" s="216">
        <f t="shared" si="7"/>
        <v>0.09396095455226505</v>
      </c>
    </row>
    <row r="12" spans="1:25" ht="19.5" customHeight="1">
      <c r="A12" s="223" t="s">
        <v>177</v>
      </c>
      <c r="B12" s="221">
        <v>18435</v>
      </c>
      <c r="C12" s="218">
        <v>15866</v>
      </c>
      <c r="D12" s="217">
        <v>0</v>
      </c>
      <c r="E12" s="218">
        <v>0</v>
      </c>
      <c r="F12" s="217">
        <f t="shared" si="0"/>
        <v>34301</v>
      </c>
      <c r="G12" s="220">
        <f t="shared" si="1"/>
        <v>0.041426428566252574</v>
      </c>
      <c r="H12" s="221">
        <v>18216</v>
      </c>
      <c r="I12" s="218">
        <v>18465</v>
      </c>
      <c r="J12" s="217"/>
      <c r="K12" s="218"/>
      <c r="L12" s="217">
        <f t="shared" si="2"/>
        <v>36681</v>
      </c>
      <c r="M12" s="222">
        <f t="shared" si="3"/>
        <v>-0.06488372727024894</v>
      </c>
      <c r="N12" s="221">
        <v>54788</v>
      </c>
      <c r="O12" s="218">
        <v>55612</v>
      </c>
      <c r="P12" s="217"/>
      <c r="Q12" s="218"/>
      <c r="R12" s="217">
        <f t="shared" si="4"/>
        <v>110400</v>
      </c>
      <c r="S12" s="220">
        <f t="shared" si="5"/>
        <v>0.04282942676458984</v>
      </c>
      <c r="T12" s="221">
        <v>58511</v>
      </c>
      <c r="U12" s="218">
        <v>61206</v>
      </c>
      <c r="V12" s="217"/>
      <c r="W12" s="218"/>
      <c r="X12" s="217">
        <f t="shared" si="6"/>
        <v>119717</v>
      </c>
      <c r="Y12" s="216">
        <f t="shared" si="7"/>
        <v>-0.07782520444047214</v>
      </c>
    </row>
    <row r="13" spans="1:25" ht="19.5" customHeight="1">
      <c r="A13" s="223" t="s">
        <v>178</v>
      </c>
      <c r="B13" s="221">
        <v>17949</v>
      </c>
      <c r="C13" s="218">
        <v>15378</v>
      </c>
      <c r="D13" s="217">
        <v>0</v>
      </c>
      <c r="E13" s="218">
        <v>0</v>
      </c>
      <c r="F13" s="217">
        <f>SUM(B13:E13)</f>
        <v>33327</v>
      </c>
      <c r="G13" s="220">
        <f>F13/$F$9</f>
        <v>0.04025009722245706</v>
      </c>
      <c r="H13" s="221">
        <v>12607</v>
      </c>
      <c r="I13" s="218">
        <v>11222</v>
      </c>
      <c r="J13" s="217"/>
      <c r="K13" s="218"/>
      <c r="L13" s="217">
        <f>SUM(H13:K13)</f>
        <v>23829</v>
      </c>
      <c r="M13" s="222">
        <f>IF(ISERROR(F13/L13-1),"         /0",(F13/L13-1))</f>
        <v>0.3985899534181039</v>
      </c>
      <c r="N13" s="221">
        <v>57132</v>
      </c>
      <c r="O13" s="218">
        <v>54728</v>
      </c>
      <c r="P13" s="217"/>
      <c r="Q13" s="218"/>
      <c r="R13" s="217">
        <f>SUM(N13:Q13)</f>
        <v>111860</v>
      </c>
      <c r="S13" s="220">
        <f>R13/$R$9</f>
        <v>0.043395830415643294</v>
      </c>
      <c r="T13" s="221">
        <v>40979</v>
      </c>
      <c r="U13" s="218">
        <v>40967</v>
      </c>
      <c r="V13" s="217"/>
      <c r="W13" s="218"/>
      <c r="X13" s="217">
        <f>SUM(T13:W13)</f>
        <v>81946</v>
      </c>
      <c r="Y13" s="216">
        <f>IF(ISERROR(R13/X13-1),"         /0",IF(R13/X13&gt;5,"  *  ",(R13/X13-1)))</f>
        <v>0.3650452737168379</v>
      </c>
    </row>
    <row r="14" spans="1:25" ht="19.5" customHeight="1">
      <c r="A14" s="223" t="s">
        <v>180</v>
      </c>
      <c r="B14" s="221">
        <v>14142</v>
      </c>
      <c r="C14" s="218">
        <v>11612</v>
      </c>
      <c r="D14" s="217">
        <v>0</v>
      </c>
      <c r="E14" s="218">
        <v>0</v>
      </c>
      <c r="F14" s="217">
        <f t="shared" si="0"/>
        <v>25754</v>
      </c>
      <c r="G14" s="220">
        <f t="shared" si="1"/>
        <v>0.031103939864589043</v>
      </c>
      <c r="H14" s="221">
        <v>12983</v>
      </c>
      <c r="I14" s="218">
        <v>11565</v>
      </c>
      <c r="J14" s="217"/>
      <c r="K14" s="218"/>
      <c r="L14" s="217">
        <f t="shared" si="2"/>
        <v>24548</v>
      </c>
      <c r="M14" s="222">
        <f t="shared" si="3"/>
        <v>0.04912823855303894</v>
      </c>
      <c r="N14" s="221">
        <v>41112</v>
      </c>
      <c r="O14" s="218">
        <v>37633</v>
      </c>
      <c r="P14" s="217"/>
      <c r="Q14" s="218"/>
      <c r="R14" s="217">
        <f t="shared" si="4"/>
        <v>78745</v>
      </c>
      <c r="S14" s="220">
        <f t="shared" si="5"/>
        <v>0.030548942124797345</v>
      </c>
      <c r="T14" s="221">
        <v>36924</v>
      </c>
      <c r="U14" s="218">
        <v>36651</v>
      </c>
      <c r="V14" s="217"/>
      <c r="W14" s="218"/>
      <c r="X14" s="217">
        <f t="shared" si="6"/>
        <v>73575</v>
      </c>
      <c r="Y14" s="216">
        <f t="shared" si="7"/>
        <v>0.07026843357118584</v>
      </c>
    </row>
    <row r="15" spans="1:25" ht="19.5" customHeight="1">
      <c r="A15" s="223" t="s">
        <v>181</v>
      </c>
      <c r="B15" s="221">
        <v>11514</v>
      </c>
      <c r="C15" s="218">
        <v>10639</v>
      </c>
      <c r="D15" s="217">
        <v>0</v>
      </c>
      <c r="E15" s="218">
        <v>0</v>
      </c>
      <c r="F15" s="217">
        <f>SUM(B15:E15)</f>
        <v>22153</v>
      </c>
      <c r="G15" s="220">
        <f>F15/$F$9</f>
        <v>0.02675489554322595</v>
      </c>
      <c r="H15" s="221">
        <v>10889</v>
      </c>
      <c r="I15" s="218">
        <v>10843</v>
      </c>
      <c r="J15" s="217"/>
      <c r="K15" s="218"/>
      <c r="L15" s="217">
        <f>SUM(H15:K15)</f>
        <v>21732</v>
      </c>
      <c r="M15" s="222">
        <f>IF(ISERROR(F15/L15-1),"         /0",(F15/L15-1))</f>
        <v>0.019372354132155323</v>
      </c>
      <c r="N15" s="221">
        <v>30738</v>
      </c>
      <c r="O15" s="218">
        <v>31120</v>
      </c>
      <c r="P15" s="217">
        <v>272</v>
      </c>
      <c r="Q15" s="218">
        <v>0</v>
      </c>
      <c r="R15" s="217">
        <f>SUM(N15:Q15)</f>
        <v>62130</v>
      </c>
      <c r="S15" s="220">
        <f>R15/$R$9</f>
        <v>0.024103190986267814</v>
      </c>
      <c r="T15" s="221">
        <v>29869</v>
      </c>
      <c r="U15" s="218">
        <v>31426</v>
      </c>
      <c r="V15" s="217"/>
      <c r="W15" s="218"/>
      <c r="X15" s="217">
        <f>SUM(T15:W15)</f>
        <v>61295</v>
      </c>
      <c r="Y15" s="216">
        <f>IF(ISERROR(R15/X15-1),"         /0",IF(R15/X15&gt;5,"  *  ",(R15/X15-1)))</f>
        <v>0.013622644587649946</v>
      </c>
    </row>
    <row r="16" spans="1:25" ht="19.5" customHeight="1">
      <c r="A16" s="223" t="s">
        <v>186</v>
      </c>
      <c r="B16" s="221">
        <v>6718</v>
      </c>
      <c r="C16" s="218">
        <v>5854</v>
      </c>
      <c r="D16" s="217">
        <v>0</v>
      </c>
      <c r="E16" s="218">
        <v>0</v>
      </c>
      <c r="F16" s="217">
        <f>SUM(B16:E16)</f>
        <v>12572</v>
      </c>
      <c r="G16" s="220">
        <f>F16/$F$9</f>
        <v>0.015183611554617282</v>
      </c>
      <c r="H16" s="221">
        <v>5586</v>
      </c>
      <c r="I16" s="218">
        <v>5515</v>
      </c>
      <c r="J16" s="217"/>
      <c r="K16" s="218"/>
      <c r="L16" s="217">
        <f>SUM(H16:K16)</f>
        <v>11101</v>
      </c>
      <c r="M16" s="222">
        <f>IF(ISERROR(F16/L16-1),"         /0",(F16/L16-1))</f>
        <v>0.13251058463201515</v>
      </c>
      <c r="N16" s="221">
        <v>17903</v>
      </c>
      <c r="O16" s="218">
        <v>19190</v>
      </c>
      <c r="P16" s="217"/>
      <c r="Q16" s="218"/>
      <c r="R16" s="217">
        <f>SUM(N16:Q16)</f>
        <v>37093</v>
      </c>
      <c r="S16" s="220">
        <f>R16/$R$9</f>
        <v>0.014390144266113505</v>
      </c>
      <c r="T16" s="221">
        <v>15933</v>
      </c>
      <c r="U16" s="218">
        <v>17746</v>
      </c>
      <c r="V16" s="217"/>
      <c r="W16" s="218"/>
      <c r="X16" s="217">
        <f>SUM(T16:W16)</f>
        <v>33679</v>
      </c>
      <c r="Y16" s="216">
        <f>IF(ISERROR(R16/X16-1),"         /0",IF(R16/X16&gt;5,"  *  ",(R16/X16-1)))</f>
        <v>0.1013688054870987</v>
      </c>
    </row>
    <row r="17" spans="1:25" ht="19.5" customHeight="1">
      <c r="A17" s="223" t="s">
        <v>157</v>
      </c>
      <c r="B17" s="221">
        <v>6041</v>
      </c>
      <c r="C17" s="218">
        <v>5199</v>
      </c>
      <c r="D17" s="217">
        <v>0</v>
      </c>
      <c r="E17" s="218">
        <v>0</v>
      </c>
      <c r="F17" s="217">
        <f>SUM(B17:E17)</f>
        <v>11240</v>
      </c>
      <c r="G17" s="220">
        <f>F17/$F$9</f>
        <v>0.013574912016695693</v>
      </c>
      <c r="H17" s="221">
        <v>5094</v>
      </c>
      <c r="I17" s="218">
        <v>4703</v>
      </c>
      <c r="J17" s="217"/>
      <c r="K17" s="218"/>
      <c r="L17" s="217">
        <f>SUM(H17:K17)</f>
        <v>9797</v>
      </c>
      <c r="M17" s="222">
        <f>IF(ISERROR(F17/L17-1),"         /0",(F17/L17-1))</f>
        <v>0.14728998673063187</v>
      </c>
      <c r="N17" s="221">
        <v>16639</v>
      </c>
      <c r="O17" s="218">
        <v>16778</v>
      </c>
      <c r="P17" s="217"/>
      <c r="Q17" s="218"/>
      <c r="R17" s="217">
        <f>SUM(N17:Q17)</f>
        <v>33417</v>
      </c>
      <c r="S17" s="220">
        <f>R17/$R$9</f>
        <v>0.012964048498118648</v>
      </c>
      <c r="T17" s="221">
        <v>14800</v>
      </c>
      <c r="U17" s="218">
        <v>14889</v>
      </c>
      <c r="V17" s="217"/>
      <c r="W17" s="218"/>
      <c r="X17" s="217">
        <f>SUM(T17:W17)</f>
        <v>29689</v>
      </c>
      <c r="Y17" s="216">
        <f>IF(ISERROR(R17/X17-1),"         /0",IF(R17/X17&gt;5,"  *  ",(R17/X17-1)))</f>
        <v>0.12556839233386108</v>
      </c>
    </row>
    <row r="18" spans="1:25" ht="19.5" customHeight="1">
      <c r="A18" s="223" t="s">
        <v>183</v>
      </c>
      <c r="B18" s="221">
        <v>4676</v>
      </c>
      <c r="C18" s="218">
        <v>2838</v>
      </c>
      <c r="D18" s="217">
        <v>0</v>
      </c>
      <c r="E18" s="218">
        <v>0</v>
      </c>
      <c r="F18" s="217">
        <f>SUM(B18:E18)</f>
        <v>7514</v>
      </c>
      <c r="G18" s="220">
        <f>F18/$F$9</f>
        <v>0.00907490114710422</v>
      </c>
      <c r="H18" s="221">
        <v>4543</v>
      </c>
      <c r="I18" s="218">
        <v>3372</v>
      </c>
      <c r="J18" s="217"/>
      <c r="K18" s="218"/>
      <c r="L18" s="217">
        <f>SUM(H18:K18)</f>
        <v>7915</v>
      </c>
      <c r="M18" s="222">
        <f>IF(ISERROR(F18/L18-1),"         /0",(F18/L18-1))</f>
        <v>-0.05066329753632348</v>
      </c>
      <c r="N18" s="221">
        <v>13097</v>
      </c>
      <c r="O18" s="218">
        <v>10931</v>
      </c>
      <c r="P18" s="217"/>
      <c r="Q18" s="218"/>
      <c r="R18" s="217">
        <f>SUM(N18:Q18)</f>
        <v>24028</v>
      </c>
      <c r="S18" s="220">
        <f>R18/$R$9</f>
        <v>0.009321607484597505</v>
      </c>
      <c r="T18" s="221">
        <v>12822</v>
      </c>
      <c r="U18" s="218">
        <v>11698</v>
      </c>
      <c r="V18" s="217"/>
      <c r="W18" s="218"/>
      <c r="X18" s="217">
        <f>SUM(T18:W18)</f>
        <v>24520</v>
      </c>
      <c r="Y18" s="216">
        <f>IF(ISERROR(R18/X18-1),"         /0",IF(R18/X18&gt;5,"  *  ",(R18/X18-1)))</f>
        <v>-0.02006525285481242</v>
      </c>
    </row>
    <row r="19" spans="1:25" ht="19.5" customHeight="1">
      <c r="A19" s="223" t="s">
        <v>194</v>
      </c>
      <c r="B19" s="221">
        <v>3523</v>
      </c>
      <c r="C19" s="218">
        <v>2775</v>
      </c>
      <c r="D19" s="217">
        <v>0</v>
      </c>
      <c r="E19" s="218">
        <v>0</v>
      </c>
      <c r="F19" s="217">
        <f t="shared" si="0"/>
        <v>6298</v>
      </c>
      <c r="G19" s="220">
        <f t="shared" si="1"/>
        <v>0.007606298565938565</v>
      </c>
      <c r="H19" s="221">
        <v>3130</v>
      </c>
      <c r="I19" s="218">
        <v>2403</v>
      </c>
      <c r="J19" s="217"/>
      <c r="K19" s="218"/>
      <c r="L19" s="217">
        <f t="shared" si="2"/>
        <v>5533</v>
      </c>
      <c r="M19" s="222">
        <f t="shared" si="3"/>
        <v>0.13826134104464116</v>
      </c>
      <c r="N19" s="221">
        <v>10282</v>
      </c>
      <c r="O19" s="218">
        <v>8975</v>
      </c>
      <c r="P19" s="217"/>
      <c r="Q19" s="218"/>
      <c r="R19" s="217">
        <f t="shared" si="4"/>
        <v>19257</v>
      </c>
      <c r="S19" s="220">
        <f t="shared" si="5"/>
        <v>0.007470708978312559</v>
      </c>
      <c r="T19" s="221">
        <v>9418</v>
      </c>
      <c r="U19" s="218">
        <v>7924</v>
      </c>
      <c r="V19" s="217"/>
      <c r="W19" s="218"/>
      <c r="X19" s="217">
        <f t="shared" si="6"/>
        <v>17342</v>
      </c>
      <c r="Y19" s="216">
        <f t="shared" si="7"/>
        <v>0.11042555645254293</v>
      </c>
    </row>
    <row r="20" spans="1:25" ht="19.5" customHeight="1">
      <c r="A20" s="223" t="s">
        <v>188</v>
      </c>
      <c r="B20" s="221">
        <v>902</v>
      </c>
      <c r="C20" s="218">
        <v>753</v>
      </c>
      <c r="D20" s="217">
        <v>0</v>
      </c>
      <c r="E20" s="218">
        <v>0</v>
      </c>
      <c r="F20" s="217">
        <f>SUM(B20:E20)</f>
        <v>1655</v>
      </c>
      <c r="G20" s="220">
        <f>F20/$F$9</f>
        <v>0.0019987970985437162</v>
      </c>
      <c r="H20" s="221">
        <v>569</v>
      </c>
      <c r="I20" s="218">
        <v>730</v>
      </c>
      <c r="J20" s="217"/>
      <c r="K20" s="218"/>
      <c r="L20" s="217">
        <f>SUM(H20:K20)</f>
        <v>1299</v>
      </c>
      <c r="M20" s="222">
        <f>IF(ISERROR(F20/L20-1),"         /0",(F20/L20-1))</f>
        <v>0.2740569668976136</v>
      </c>
      <c r="N20" s="221">
        <v>2196</v>
      </c>
      <c r="O20" s="218">
        <v>2935</v>
      </c>
      <c r="P20" s="217"/>
      <c r="Q20" s="218"/>
      <c r="R20" s="217">
        <f>SUM(N20:Q20)</f>
        <v>5131</v>
      </c>
      <c r="S20" s="220">
        <f>R20/$R$9</f>
        <v>0.001990559680517305</v>
      </c>
      <c r="T20" s="221">
        <v>2027</v>
      </c>
      <c r="U20" s="218">
        <v>3344</v>
      </c>
      <c r="V20" s="217"/>
      <c r="W20" s="218"/>
      <c r="X20" s="217">
        <f>SUM(T20:W20)</f>
        <v>5371</v>
      </c>
      <c r="Y20" s="216">
        <f>IF(ISERROR(R20/X20-1),"         /0",IF(R20/X20&gt;5,"  *  ",(R20/X20-1)))</f>
        <v>-0.0446844163098119</v>
      </c>
    </row>
    <row r="21" spans="1:25" ht="19.5" customHeight="1">
      <c r="A21" s="223" t="s">
        <v>187</v>
      </c>
      <c r="B21" s="221">
        <v>858</v>
      </c>
      <c r="C21" s="218">
        <v>0</v>
      </c>
      <c r="D21" s="217">
        <v>0</v>
      </c>
      <c r="E21" s="218">
        <v>0</v>
      </c>
      <c r="F21" s="217">
        <f t="shared" si="0"/>
        <v>858</v>
      </c>
      <c r="G21" s="220">
        <f t="shared" si="1"/>
        <v>0.0010362343870395823</v>
      </c>
      <c r="H21" s="221">
        <v>242</v>
      </c>
      <c r="I21" s="218"/>
      <c r="J21" s="217"/>
      <c r="K21" s="218"/>
      <c r="L21" s="217">
        <f t="shared" si="2"/>
        <v>242</v>
      </c>
      <c r="M21" s="222">
        <f t="shared" si="3"/>
        <v>2.5454545454545454</v>
      </c>
      <c r="N21" s="221">
        <v>2384</v>
      </c>
      <c r="O21" s="218"/>
      <c r="P21" s="217"/>
      <c r="Q21" s="218"/>
      <c r="R21" s="217">
        <f t="shared" si="4"/>
        <v>2384</v>
      </c>
      <c r="S21" s="220">
        <f t="shared" si="5"/>
        <v>0.000924867331583172</v>
      </c>
      <c r="T21" s="221">
        <v>1552</v>
      </c>
      <c r="U21" s="218"/>
      <c r="V21" s="217"/>
      <c r="W21" s="218"/>
      <c r="X21" s="217">
        <f t="shared" si="6"/>
        <v>1552</v>
      </c>
      <c r="Y21" s="216">
        <f t="shared" si="7"/>
        <v>0.5360824742268042</v>
      </c>
    </row>
    <row r="22" spans="1:25" ht="19.5" customHeight="1" thickBot="1">
      <c r="A22" s="223" t="s">
        <v>168</v>
      </c>
      <c r="B22" s="221">
        <v>152</v>
      </c>
      <c r="C22" s="218">
        <v>143</v>
      </c>
      <c r="D22" s="217">
        <v>16</v>
      </c>
      <c r="E22" s="218">
        <v>17</v>
      </c>
      <c r="F22" s="217">
        <f t="shared" si="0"/>
        <v>328</v>
      </c>
      <c r="G22" s="220">
        <f t="shared" si="1"/>
        <v>0.0003961362225512622</v>
      </c>
      <c r="H22" s="221">
        <v>135</v>
      </c>
      <c r="I22" s="218">
        <v>117</v>
      </c>
      <c r="J22" s="217">
        <v>4</v>
      </c>
      <c r="K22" s="218">
        <v>2</v>
      </c>
      <c r="L22" s="217">
        <f t="shared" si="2"/>
        <v>258</v>
      </c>
      <c r="M22" s="222">
        <f t="shared" si="3"/>
        <v>0.2713178294573644</v>
      </c>
      <c r="N22" s="221">
        <v>404</v>
      </c>
      <c r="O22" s="218">
        <v>568</v>
      </c>
      <c r="P22" s="217">
        <v>40</v>
      </c>
      <c r="Q22" s="218">
        <v>38</v>
      </c>
      <c r="R22" s="217">
        <f t="shared" si="4"/>
        <v>1050</v>
      </c>
      <c r="S22" s="220">
        <f t="shared" si="5"/>
        <v>0.00040734509151104466</v>
      </c>
      <c r="T22" s="221">
        <v>587</v>
      </c>
      <c r="U22" s="218">
        <v>515</v>
      </c>
      <c r="V22" s="217">
        <v>13</v>
      </c>
      <c r="W22" s="218">
        <v>8</v>
      </c>
      <c r="X22" s="217">
        <f t="shared" si="6"/>
        <v>1123</v>
      </c>
      <c r="Y22" s="216">
        <f t="shared" si="7"/>
        <v>-0.06500445235975072</v>
      </c>
    </row>
    <row r="23" spans="1:25" s="271" customFormat="1" ht="19.5" customHeight="1">
      <c r="A23" s="280" t="s">
        <v>60</v>
      </c>
      <c r="B23" s="277">
        <f>SUM(B24:B37)</f>
        <v>123747</v>
      </c>
      <c r="C23" s="276">
        <f>SUM(C24:C37)</f>
        <v>113603</v>
      </c>
      <c r="D23" s="275">
        <f>SUM(D24:D37)</f>
        <v>23</v>
      </c>
      <c r="E23" s="276">
        <f>SUM(E24:E37)</f>
        <v>2</v>
      </c>
      <c r="F23" s="275">
        <f t="shared" si="0"/>
        <v>237375</v>
      </c>
      <c r="G23" s="278">
        <f t="shared" si="1"/>
        <v>0.2866854750856886</v>
      </c>
      <c r="H23" s="277">
        <f>SUM(H24:H37)</f>
        <v>108144</v>
      </c>
      <c r="I23" s="276">
        <f>SUM(I24:I37)</f>
        <v>104573</v>
      </c>
      <c r="J23" s="275">
        <f>SUM(J24:J37)</f>
        <v>106</v>
      </c>
      <c r="K23" s="276">
        <f>SUM(K24:K37)</f>
        <v>81</v>
      </c>
      <c r="L23" s="275">
        <f t="shared" si="2"/>
        <v>212904</v>
      </c>
      <c r="M23" s="279">
        <f t="shared" si="3"/>
        <v>0.11493912749408186</v>
      </c>
      <c r="N23" s="277">
        <f>SUM(N24:N37)</f>
        <v>361793</v>
      </c>
      <c r="O23" s="276">
        <f>SUM(O24:O37)</f>
        <v>352459</v>
      </c>
      <c r="P23" s="275">
        <f>SUM(P24:P37)</f>
        <v>46</v>
      </c>
      <c r="Q23" s="276">
        <f>SUM(Q24:Q37)</f>
        <v>28</v>
      </c>
      <c r="R23" s="275">
        <f t="shared" si="4"/>
        <v>714326</v>
      </c>
      <c r="S23" s="278">
        <f t="shared" si="5"/>
        <v>0.2771211331797319</v>
      </c>
      <c r="T23" s="277">
        <f>SUM(T24:T37)</f>
        <v>320445</v>
      </c>
      <c r="U23" s="276">
        <f>SUM(U24:U37)</f>
        <v>318274</v>
      </c>
      <c r="V23" s="275">
        <f>SUM(V24:V37)</f>
        <v>176</v>
      </c>
      <c r="W23" s="276">
        <f>SUM(W24:W37)</f>
        <v>105</v>
      </c>
      <c r="X23" s="275">
        <f t="shared" si="6"/>
        <v>639000</v>
      </c>
      <c r="Y23" s="272">
        <f t="shared" si="7"/>
        <v>0.11788106416275435</v>
      </c>
    </row>
    <row r="24" spans="1:25" ht="19.5" customHeight="1">
      <c r="A24" s="238" t="s">
        <v>156</v>
      </c>
      <c r="B24" s="235">
        <v>30735</v>
      </c>
      <c r="C24" s="233">
        <v>27299</v>
      </c>
      <c r="D24" s="234">
        <v>17</v>
      </c>
      <c r="E24" s="233">
        <v>0</v>
      </c>
      <c r="F24" s="234">
        <f t="shared" si="0"/>
        <v>58051</v>
      </c>
      <c r="G24" s="236">
        <f t="shared" si="1"/>
        <v>0.07011007272964427</v>
      </c>
      <c r="H24" s="235">
        <v>24538</v>
      </c>
      <c r="I24" s="233">
        <v>24525</v>
      </c>
      <c r="J24" s="234">
        <v>94</v>
      </c>
      <c r="K24" s="233">
        <v>77</v>
      </c>
      <c r="L24" s="234">
        <f t="shared" si="2"/>
        <v>49234</v>
      </c>
      <c r="M24" s="237">
        <f t="shared" si="3"/>
        <v>0.17908356014136562</v>
      </c>
      <c r="N24" s="235">
        <v>82633</v>
      </c>
      <c r="O24" s="233">
        <v>78595</v>
      </c>
      <c r="P24" s="234">
        <v>21</v>
      </c>
      <c r="Q24" s="233">
        <v>0</v>
      </c>
      <c r="R24" s="234">
        <f t="shared" si="4"/>
        <v>161249</v>
      </c>
      <c r="S24" s="236">
        <f t="shared" si="5"/>
        <v>0.06255617967720423</v>
      </c>
      <c r="T24" s="235">
        <v>83705</v>
      </c>
      <c r="U24" s="233">
        <v>80930</v>
      </c>
      <c r="V24" s="234">
        <v>141</v>
      </c>
      <c r="W24" s="233">
        <v>77</v>
      </c>
      <c r="X24" s="234">
        <f t="shared" si="6"/>
        <v>164853</v>
      </c>
      <c r="Y24" s="232">
        <f t="shared" si="7"/>
        <v>-0.021861901208955814</v>
      </c>
    </row>
    <row r="25" spans="1:25" ht="19.5" customHeight="1">
      <c r="A25" s="238" t="s">
        <v>175</v>
      </c>
      <c r="B25" s="235">
        <v>24535</v>
      </c>
      <c r="C25" s="233">
        <v>25400</v>
      </c>
      <c r="D25" s="234">
        <v>0</v>
      </c>
      <c r="E25" s="233">
        <v>0</v>
      </c>
      <c r="F25" s="234">
        <f t="shared" si="0"/>
        <v>49935</v>
      </c>
      <c r="G25" s="236">
        <f t="shared" si="1"/>
        <v>0.06030811668627219</v>
      </c>
      <c r="H25" s="235">
        <v>24115</v>
      </c>
      <c r="I25" s="233">
        <v>25452</v>
      </c>
      <c r="J25" s="234"/>
      <c r="K25" s="233"/>
      <c r="L25" s="234">
        <f t="shared" si="2"/>
        <v>49567</v>
      </c>
      <c r="M25" s="237">
        <f t="shared" si="3"/>
        <v>0.007424294389412278</v>
      </c>
      <c r="N25" s="235">
        <v>67795</v>
      </c>
      <c r="O25" s="233">
        <v>67516</v>
      </c>
      <c r="P25" s="234"/>
      <c r="Q25" s="233"/>
      <c r="R25" s="234">
        <f t="shared" si="4"/>
        <v>135311</v>
      </c>
      <c r="S25" s="236">
        <f t="shared" si="5"/>
        <v>0.05249359207376283</v>
      </c>
      <c r="T25" s="235">
        <v>68224</v>
      </c>
      <c r="U25" s="233">
        <v>70320</v>
      </c>
      <c r="V25" s="234"/>
      <c r="W25" s="233"/>
      <c r="X25" s="234">
        <f t="shared" si="6"/>
        <v>138544</v>
      </c>
      <c r="Y25" s="232">
        <f t="shared" si="7"/>
        <v>-0.023335546829888032</v>
      </c>
    </row>
    <row r="26" spans="1:25" ht="19.5" customHeight="1">
      <c r="A26" s="238" t="s">
        <v>176</v>
      </c>
      <c r="B26" s="235">
        <v>19683</v>
      </c>
      <c r="C26" s="233">
        <v>17076</v>
      </c>
      <c r="D26" s="234">
        <v>0</v>
      </c>
      <c r="E26" s="233">
        <v>0</v>
      </c>
      <c r="F26" s="234">
        <f t="shared" si="0"/>
        <v>36759</v>
      </c>
      <c r="G26" s="236">
        <f t="shared" si="1"/>
        <v>0.04439503477061539</v>
      </c>
      <c r="H26" s="235">
        <v>17546</v>
      </c>
      <c r="I26" s="233">
        <v>16017</v>
      </c>
      <c r="J26" s="234"/>
      <c r="K26" s="233"/>
      <c r="L26" s="234">
        <f t="shared" si="2"/>
        <v>33563</v>
      </c>
      <c r="M26" s="237">
        <f t="shared" si="3"/>
        <v>0.09522390727884877</v>
      </c>
      <c r="N26" s="235">
        <v>57326</v>
      </c>
      <c r="O26" s="233">
        <v>55471</v>
      </c>
      <c r="P26" s="234"/>
      <c r="Q26" s="233"/>
      <c r="R26" s="234">
        <f t="shared" si="4"/>
        <v>112797</v>
      </c>
      <c r="S26" s="236">
        <f t="shared" si="5"/>
        <v>0.04375933741635363</v>
      </c>
      <c r="T26" s="235">
        <v>48539</v>
      </c>
      <c r="U26" s="233">
        <v>47281</v>
      </c>
      <c r="V26" s="234"/>
      <c r="W26" s="233"/>
      <c r="X26" s="234">
        <f t="shared" si="6"/>
        <v>95820</v>
      </c>
      <c r="Y26" s="232">
        <f t="shared" si="7"/>
        <v>0.17717595491546656</v>
      </c>
    </row>
    <row r="27" spans="1:25" ht="19.5" customHeight="1">
      <c r="A27" s="238" t="s">
        <v>179</v>
      </c>
      <c r="B27" s="235">
        <v>15219</v>
      </c>
      <c r="C27" s="233">
        <v>12529</v>
      </c>
      <c r="D27" s="234">
        <v>0</v>
      </c>
      <c r="E27" s="233">
        <v>0</v>
      </c>
      <c r="F27" s="234">
        <f>SUM(B27:E27)</f>
        <v>27748</v>
      </c>
      <c r="G27" s="236">
        <f>F27/$F$9</f>
        <v>0.033512158241928124</v>
      </c>
      <c r="H27" s="235">
        <v>13843</v>
      </c>
      <c r="I27" s="233">
        <v>12242</v>
      </c>
      <c r="J27" s="234"/>
      <c r="K27" s="233"/>
      <c r="L27" s="234">
        <f>SUM(H27:K27)</f>
        <v>26085</v>
      </c>
      <c r="M27" s="237">
        <f>IF(ISERROR(F27/L27-1),"         /0",(F27/L27-1))</f>
        <v>0.06375311481694457</v>
      </c>
      <c r="N27" s="235">
        <v>44537</v>
      </c>
      <c r="O27" s="233">
        <v>41839</v>
      </c>
      <c r="P27" s="234"/>
      <c r="Q27" s="233"/>
      <c r="R27" s="234">
        <f>SUM(N27:Q27)</f>
        <v>86376</v>
      </c>
      <c r="S27" s="236">
        <f>R27/$R$9</f>
        <v>0.03350937107081714</v>
      </c>
      <c r="T27" s="235">
        <v>36435</v>
      </c>
      <c r="U27" s="233">
        <v>35231</v>
      </c>
      <c r="V27" s="234"/>
      <c r="W27" s="233"/>
      <c r="X27" s="234">
        <f>SUM(T27:W27)</f>
        <v>71666</v>
      </c>
      <c r="Y27" s="232">
        <f>IF(ISERROR(R27/X27-1),"         /0",IF(R27/X27&gt;5,"  *  ",(R27/X27-1)))</f>
        <v>0.2052577233276589</v>
      </c>
    </row>
    <row r="28" spans="1:25" ht="19.5" customHeight="1">
      <c r="A28" s="238" t="s">
        <v>182</v>
      </c>
      <c r="B28" s="235">
        <v>12189</v>
      </c>
      <c r="C28" s="233">
        <v>9913</v>
      </c>
      <c r="D28" s="234">
        <v>0</v>
      </c>
      <c r="E28" s="233">
        <v>0</v>
      </c>
      <c r="F28" s="234">
        <f t="shared" si="0"/>
        <v>22102</v>
      </c>
      <c r="G28" s="236">
        <f t="shared" si="1"/>
        <v>0.026693301191548773</v>
      </c>
      <c r="H28" s="235"/>
      <c r="I28" s="233"/>
      <c r="J28" s="234"/>
      <c r="K28" s="233"/>
      <c r="L28" s="234">
        <f t="shared" si="2"/>
        <v>0</v>
      </c>
      <c r="M28" s="237" t="str">
        <f t="shared" si="3"/>
        <v>         /0</v>
      </c>
      <c r="N28" s="235">
        <v>33766</v>
      </c>
      <c r="O28" s="233">
        <v>31349</v>
      </c>
      <c r="P28" s="234"/>
      <c r="Q28" s="233"/>
      <c r="R28" s="234">
        <f t="shared" si="4"/>
        <v>65115</v>
      </c>
      <c r="S28" s="236">
        <f t="shared" si="5"/>
        <v>0.025261214889277784</v>
      </c>
      <c r="T28" s="235"/>
      <c r="U28" s="233"/>
      <c r="V28" s="234"/>
      <c r="W28" s="233"/>
      <c r="X28" s="234">
        <f t="shared" si="6"/>
        <v>0</v>
      </c>
      <c r="Y28" s="232" t="str">
        <f t="shared" si="7"/>
        <v>         /0</v>
      </c>
    </row>
    <row r="29" spans="1:25" ht="19.5" customHeight="1">
      <c r="A29" s="238" t="s">
        <v>157</v>
      </c>
      <c r="B29" s="235">
        <v>5570</v>
      </c>
      <c r="C29" s="233">
        <v>4591</v>
      </c>
      <c r="D29" s="234">
        <v>0</v>
      </c>
      <c r="E29" s="233">
        <v>0</v>
      </c>
      <c r="F29" s="234">
        <f>SUM(B29:E29)</f>
        <v>10161</v>
      </c>
      <c r="G29" s="236">
        <f>F29/$F$9</f>
        <v>0.01227176877238834</v>
      </c>
      <c r="H29" s="235">
        <v>13100</v>
      </c>
      <c r="I29" s="233">
        <v>11923</v>
      </c>
      <c r="J29" s="234"/>
      <c r="K29" s="233"/>
      <c r="L29" s="234">
        <f>SUM(H29:K29)</f>
        <v>25023</v>
      </c>
      <c r="M29" s="237">
        <f>IF(ISERROR(F29/L29-1),"         /0",(F29/L29-1))</f>
        <v>-0.593933581105383</v>
      </c>
      <c r="N29" s="235">
        <v>17456</v>
      </c>
      <c r="O29" s="233">
        <v>16314</v>
      </c>
      <c r="P29" s="234"/>
      <c r="Q29" s="233"/>
      <c r="R29" s="234">
        <f>SUM(N29:Q29)</f>
        <v>33770</v>
      </c>
      <c r="S29" s="236">
        <f>R29/$R$9</f>
        <v>0.0131009940384076</v>
      </c>
      <c r="T29" s="235">
        <v>36427</v>
      </c>
      <c r="U29" s="233">
        <v>35020</v>
      </c>
      <c r="V29" s="234"/>
      <c r="W29" s="233"/>
      <c r="X29" s="234">
        <f>SUM(T29:W29)</f>
        <v>71447</v>
      </c>
      <c r="Y29" s="232">
        <f>IF(ISERROR(R29/X29-1),"         /0",IF(R29/X29&gt;5,"  *  ",(R29/X29-1)))</f>
        <v>-0.5273419457779893</v>
      </c>
    </row>
    <row r="30" spans="1:25" ht="19.5" customHeight="1">
      <c r="A30" s="238" t="s">
        <v>192</v>
      </c>
      <c r="B30" s="235">
        <v>4079</v>
      </c>
      <c r="C30" s="233">
        <v>3593</v>
      </c>
      <c r="D30" s="234">
        <v>0</v>
      </c>
      <c r="E30" s="233">
        <v>0</v>
      </c>
      <c r="F30" s="234">
        <f>SUM(B30:E30)</f>
        <v>7672</v>
      </c>
      <c r="G30" s="236">
        <f>F30/$F$9</f>
        <v>0.00926572286406489</v>
      </c>
      <c r="H30" s="235">
        <v>4204</v>
      </c>
      <c r="I30" s="233">
        <v>3189</v>
      </c>
      <c r="J30" s="234"/>
      <c r="K30" s="233"/>
      <c r="L30" s="234">
        <f>SUM(H30:K30)</f>
        <v>7393</v>
      </c>
      <c r="M30" s="237">
        <f>IF(ISERROR(F30/L30-1),"         /0",(F30/L30-1))</f>
        <v>0.03773840119031524</v>
      </c>
      <c r="N30" s="235">
        <v>11869</v>
      </c>
      <c r="O30" s="233">
        <v>11224</v>
      </c>
      <c r="P30" s="234"/>
      <c r="Q30" s="233"/>
      <c r="R30" s="234">
        <f>SUM(N30:Q30)</f>
        <v>23093</v>
      </c>
      <c r="S30" s="236">
        <f>R30/$R$9</f>
        <v>0.008958876379299575</v>
      </c>
      <c r="T30" s="235">
        <v>11776</v>
      </c>
      <c r="U30" s="233">
        <v>10840</v>
      </c>
      <c r="V30" s="234"/>
      <c r="W30" s="233"/>
      <c r="X30" s="234">
        <f>SUM(T30:W30)</f>
        <v>22616</v>
      </c>
      <c r="Y30" s="232">
        <f>IF(ISERROR(R30/X30-1),"         /0",IF(R30/X30&gt;5,"  *  ",(R30/X30-1)))</f>
        <v>0.0210912628227804</v>
      </c>
    </row>
    <row r="31" spans="1:25" ht="19.5" customHeight="1">
      <c r="A31" s="238" t="s">
        <v>158</v>
      </c>
      <c r="B31" s="235">
        <v>3826</v>
      </c>
      <c r="C31" s="233">
        <v>3687</v>
      </c>
      <c r="D31" s="234">
        <v>0</v>
      </c>
      <c r="E31" s="233">
        <v>0</v>
      </c>
      <c r="F31" s="234">
        <f>SUM(B31:E31)</f>
        <v>7513</v>
      </c>
      <c r="G31" s="236">
        <f>F31/$F$9</f>
        <v>0.009073693414718392</v>
      </c>
      <c r="H31" s="235"/>
      <c r="I31" s="233"/>
      <c r="J31" s="234"/>
      <c r="K31" s="233"/>
      <c r="L31" s="234">
        <f>SUM(H31:K31)</f>
        <v>0</v>
      </c>
      <c r="M31" s="237" t="str">
        <f>IF(ISERROR(F31/L31-1),"         /0",(F31/L31-1))</f>
        <v>         /0</v>
      </c>
      <c r="N31" s="235">
        <v>11478</v>
      </c>
      <c r="O31" s="233">
        <v>11477</v>
      </c>
      <c r="P31" s="234"/>
      <c r="Q31" s="233"/>
      <c r="R31" s="234">
        <f>SUM(N31:Q31)</f>
        <v>22955</v>
      </c>
      <c r="S31" s="236">
        <f>R31/$R$9</f>
        <v>0.008905339595843838</v>
      </c>
      <c r="T31" s="235"/>
      <c r="U31" s="233"/>
      <c r="V31" s="234"/>
      <c r="W31" s="233"/>
      <c r="X31" s="234">
        <f>SUM(T31:W31)</f>
        <v>0</v>
      </c>
      <c r="Y31" s="232" t="str">
        <f>IF(ISERROR(R31/X31-1),"         /0",IF(R31/X31&gt;5,"  *  ",(R31/X31-1)))</f>
        <v>         /0</v>
      </c>
    </row>
    <row r="32" spans="1:25" ht="19.5" customHeight="1">
      <c r="A32" s="238" t="s">
        <v>193</v>
      </c>
      <c r="B32" s="235">
        <v>3223</v>
      </c>
      <c r="C32" s="233">
        <v>4065</v>
      </c>
      <c r="D32" s="234">
        <v>0</v>
      </c>
      <c r="E32" s="233">
        <v>0</v>
      </c>
      <c r="F32" s="234">
        <f t="shared" si="0"/>
        <v>7288</v>
      </c>
      <c r="G32" s="236">
        <f t="shared" si="1"/>
        <v>0.008801953627907314</v>
      </c>
      <c r="H32" s="235">
        <v>3221</v>
      </c>
      <c r="I32" s="233">
        <v>3391</v>
      </c>
      <c r="J32" s="234"/>
      <c r="K32" s="233"/>
      <c r="L32" s="234">
        <f t="shared" si="2"/>
        <v>6612</v>
      </c>
      <c r="M32" s="237">
        <f t="shared" si="3"/>
        <v>0.10223835450695695</v>
      </c>
      <c r="N32" s="235">
        <v>9503</v>
      </c>
      <c r="O32" s="233">
        <v>11323</v>
      </c>
      <c r="P32" s="234"/>
      <c r="Q32" s="233"/>
      <c r="R32" s="234">
        <f t="shared" si="4"/>
        <v>20826</v>
      </c>
      <c r="S32" s="236">
        <f t="shared" si="5"/>
        <v>0.008079398929341921</v>
      </c>
      <c r="T32" s="235">
        <v>10272</v>
      </c>
      <c r="U32" s="233">
        <v>11445</v>
      </c>
      <c r="V32" s="234"/>
      <c r="W32" s="233"/>
      <c r="X32" s="234">
        <f t="shared" si="6"/>
        <v>21717</v>
      </c>
      <c r="Y32" s="232">
        <f t="shared" si="7"/>
        <v>-0.04102776626605886</v>
      </c>
    </row>
    <row r="33" spans="1:25" ht="19.5" customHeight="1">
      <c r="A33" s="238" t="s">
        <v>195</v>
      </c>
      <c r="B33" s="235">
        <v>1727</v>
      </c>
      <c r="C33" s="233">
        <v>1939</v>
      </c>
      <c r="D33" s="234">
        <v>0</v>
      </c>
      <c r="E33" s="233">
        <v>0</v>
      </c>
      <c r="F33" s="234">
        <f t="shared" si="0"/>
        <v>3666</v>
      </c>
      <c r="G33" s="236">
        <f t="shared" si="1"/>
        <v>0.004427546926441851</v>
      </c>
      <c r="H33" s="235">
        <v>1890</v>
      </c>
      <c r="I33" s="233">
        <v>1516</v>
      </c>
      <c r="J33" s="234"/>
      <c r="K33" s="233"/>
      <c r="L33" s="234">
        <f t="shared" si="2"/>
        <v>3406</v>
      </c>
      <c r="M33" s="237">
        <f t="shared" si="3"/>
        <v>0.07633587786259532</v>
      </c>
      <c r="N33" s="235">
        <v>4614</v>
      </c>
      <c r="O33" s="233">
        <v>4942</v>
      </c>
      <c r="P33" s="234"/>
      <c r="Q33" s="233"/>
      <c r="R33" s="234">
        <f t="shared" si="4"/>
        <v>9556</v>
      </c>
      <c r="S33" s="236">
        <f t="shared" si="5"/>
        <v>0.0037072282804567077</v>
      </c>
      <c r="T33" s="235">
        <v>6023</v>
      </c>
      <c r="U33" s="233">
        <v>6272</v>
      </c>
      <c r="V33" s="234"/>
      <c r="W33" s="233"/>
      <c r="X33" s="234">
        <f t="shared" si="6"/>
        <v>12295</v>
      </c>
      <c r="Y33" s="232">
        <f t="shared" si="7"/>
        <v>-0.2227734851565677</v>
      </c>
    </row>
    <row r="34" spans="1:25" ht="19.5" customHeight="1">
      <c r="A34" s="238" t="s">
        <v>162</v>
      </c>
      <c r="B34" s="235">
        <v>1755</v>
      </c>
      <c r="C34" s="233">
        <v>1393</v>
      </c>
      <c r="D34" s="234">
        <v>0</v>
      </c>
      <c r="E34" s="233">
        <v>0</v>
      </c>
      <c r="F34" s="234">
        <f>SUM(B34:E34)</f>
        <v>3148</v>
      </c>
      <c r="G34" s="236">
        <f>F34/$F$9</f>
        <v>0.0038019415505834557</v>
      </c>
      <c r="H34" s="235">
        <v>4207</v>
      </c>
      <c r="I34" s="233">
        <v>3716</v>
      </c>
      <c r="J34" s="234"/>
      <c r="K34" s="233"/>
      <c r="L34" s="234">
        <f>SUM(H34:K34)</f>
        <v>7923</v>
      </c>
      <c r="M34" s="237">
        <f>IF(ISERROR(F34/L34-1),"         /0",(F34/L34-1))</f>
        <v>-0.6026757541335352</v>
      </c>
      <c r="N34" s="235">
        <v>7046</v>
      </c>
      <c r="O34" s="233">
        <v>5397</v>
      </c>
      <c r="P34" s="234"/>
      <c r="Q34" s="233"/>
      <c r="R34" s="234">
        <f>SUM(N34:Q34)</f>
        <v>12443</v>
      </c>
      <c r="S34" s="236">
        <f>R34/$R$9</f>
        <v>0.00482723330825898</v>
      </c>
      <c r="T34" s="235">
        <v>14792</v>
      </c>
      <c r="U34" s="233">
        <v>13557</v>
      </c>
      <c r="V34" s="234"/>
      <c r="W34" s="233"/>
      <c r="X34" s="234">
        <f>SUM(T34:W34)</f>
        <v>28349</v>
      </c>
      <c r="Y34" s="232">
        <f>IF(ISERROR(R34/X34-1),"         /0",IF(R34/X34&gt;5,"  *  ",(R34/X34-1)))</f>
        <v>-0.5610779921690359</v>
      </c>
    </row>
    <row r="35" spans="1:25" ht="19.5" customHeight="1">
      <c r="A35" s="238" t="s">
        <v>188</v>
      </c>
      <c r="B35" s="235">
        <v>931</v>
      </c>
      <c r="C35" s="233">
        <v>1917</v>
      </c>
      <c r="D35" s="234">
        <v>0</v>
      </c>
      <c r="E35" s="233">
        <v>0</v>
      </c>
      <c r="F35" s="234">
        <f t="shared" si="0"/>
        <v>2848</v>
      </c>
      <c r="G35" s="236">
        <f t="shared" si="1"/>
        <v>0.0034396218348353496</v>
      </c>
      <c r="H35" s="235">
        <v>1355</v>
      </c>
      <c r="I35" s="233">
        <v>2575</v>
      </c>
      <c r="J35" s="234"/>
      <c r="K35" s="233"/>
      <c r="L35" s="234">
        <f t="shared" si="2"/>
        <v>3930</v>
      </c>
      <c r="M35" s="237">
        <f t="shared" si="3"/>
        <v>-0.2753180661577608</v>
      </c>
      <c r="N35" s="235">
        <v>3044</v>
      </c>
      <c r="O35" s="233">
        <v>5789</v>
      </c>
      <c r="P35" s="234"/>
      <c r="Q35" s="233"/>
      <c r="R35" s="234">
        <f t="shared" si="4"/>
        <v>8833</v>
      </c>
      <c r="S35" s="236">
        <f t="shared" si="5"/>
        <v>0.0034267420888733882</v>
      </c>
      <c r="T35" s="235">
        <v>3766</v>
      </c>
      <c r="U35" s="233">
        <v>7265</v>
      </c>
      <c r="V35" s="234"/>
      <c r="W35" s="233"/>
      <c r="X35" s="234">
        <f t="shared" si="6"/>
        <v>11031</v>
      </c>
      <c r="Y35" s="232">
        <f t="shared" si="7"/>
        <v>-0.199256640377119</v>
      </c>
    </row>
    <row r="36" spans="1:25" ht="19.5" customHeight="1">
      <c r="A36" s="238" t="s">
        <v>199</v>
      </c>
      <c r="B36" s="235">
        <v>176</v>
      </c>
      <c r="C36" s="233">
        <v>193</v>
      </c>
      <c r="D36" s="234">
        <v>0</v>
      </c>
      <c r="E36" s="233">
        <v>0</v>
      </c>
      <c r="F36" s="234">
        <f t="shared" si="0"/>
        <v>369</v>
      </c>
      <c r="G36" s="236">
        <f t="shared" si="1"/>
        <v>0.00044565325037017</v>
      </c>
      <c r="H36" s="235"/>
      <c r="I36" s="233"/>
      <c r="J36" s="234"/>
      <c r="K36" s="233"/>
      <c r="L36" s="234">
        <f t="shared" si="2"/>
        <v>0</v>
      </c>
      <c r="M36" s="237" t="s">
        <v>50</v>
      </c>
      <c r="N36" s="235">
        <v>635</v>
      </c>
      <c r="O36" s="233">
        <v>617</v>
      </c>
      <c r="P36" s="234">
        <v>0</v>
      </c>
      <c r="Q36" s="233">
        <v>0</v>
      </c>
      <c r="R36" s="234">
        <f t="shared" si="4"/>
        <v>1252</v>
      </c>
      <c r="S36" s="236">
        <f t="shared" si="5"/>
        <v>0.00048571052816364567</v>
      </c>
      <c r="T36" s="235"/>
      <c r="U36" s="233"/>
      <c r="V36" s="234"/>
      <c r="W36" s="233"/>
      <c r="X36" s="234">
        <f t="shared" si="6"/>
        <v>0</v>
      </c>
      <c r="Y36" s="232" t="str">
        <f t="shared" si="7"/>
        <v>         /0</v>
      </c>
    </row>
    <row r="37" spans="1:25" ht="19.5" customHeight="1" thickBot="1">
      <c r="A37" s="238" t="s">
        <v>168</v>
      </c>
      <c r="B37" s="235">
        <v>99</v>
      </c>
      <c r="C37" s="233">
        <v>8</v>
      </c>
      <c r="D37" s="234">
        <v>6</v>
      </c>
      <c r="E37" s="233">
        <v>2</v>
      </c>
      <c r="F37" s="234">
        <f t="shared" si="0"/>
        <v>115</v>
      </c>
      <c r="G37" s="236">
        <f t="shared" si="1"/>
        <v>0.00013888922437010716</v>
      </c>
      <c r="H37" s="235">
        <v>125</v>
      </c>
      <c r="I37" s="233">
        <v>27</v>
      </c>
      <c r="J37" s="234">
        <v>12</v>
      </c>
      <c r="K37" s="233">
        <v>4</v>
      </c>
      <c r="L37" s="234">
        <f t="shared" si="2"/>
        <v>168</v>
      </c>
      <c r="M37" s="237" t="s">
        <v>50</v>
      </c>
      <c r="N37" s="235">
        <v>10091</v>
      </c>
      <c r="O37" s="233">
        <v>10606</v>
      </c>
      <c r="P37" s="234">
        <v>25</v>
      </c>
      <c r="Q37" s="233">
        <v>28</v>
      </c>
      <c r="R37" s="234">
        <f t="shared" si="4"/>
        <v>20750</v>
      </c>
      <c r="S37" s="236">
        <f t="shared" si="5"/>
        <v>0.008049914903670645</v>
      </c>
      <c r="T37" s="235">
        <v>486</v>
      </c>
      <c r="U37" s="233">
        <v>113</v>
      </c>
      <c r="V37" s="234">
        <v>35</v>
      </c>
      <c r="W37" s="233">
        <v>28</v>
      </c>
      <c r="X37" s="234">
        <f t="shared" si="6"/>
        <v>662</v>
      </c>
      <c r="Y37" s="232" t="str">
        <f t="shared" si="7"/>
        <v>  *  </v>
      </c>
    </row>
    <row r="38" spans="1:25" s="271" customFormat="1" ht="19.5" customHeight="1">
      <c r="A38" s="280" t="s">
        <v>59</v>
      </c>
      <c r="B38" s="277">
        <f>SUM(B39:B47)</f>
        <v>54575</v>
      </c>
      <c r="C38" s="276">
        <f>SUM(C39:C47)</f>
        <v>41066</v>
      </c>
      <c r="D38" s="275">
        <f>SUM(D39:D47)</f>
        <v>7</v>
      </c>
      <c r="E38" s="276">
        <f>SUM(E39:E47)</f>
        <v>0</v>
      </c>
      <c r="F38" s="275">
        <f t="shared" si="0"/>
        <v>95648</v>
      </c>
      <c r="G38" s="278">
        <f t="shared" si="1"/>
        <v>0.11551718723958271</v>
      </c>
      <c r="H38" s="277">
        <f>SUM(H39:H47)</f>
        <v>47527</v>
      </c>
      <c r="I38" s="276">
        <f>SUM(I39:I47)</f>
        <v>36122</v>
      </c>
      <c r="J38" s="275">
        <f>SUM(J39:J47)</f>
        <v>64</v>
      </c>
      <c r="K38" s="276">
        <f>SUM(K39:K47)</f>
        <v>3</v>
      </c>
      <c r="L38" s="275">
        <f t="shared" si="2"/>
        <v>83716</v>
      </c>
      <c r="M38" s="279">
        <f t="shared" si="3"/>
        <v>0.14252950451526591</v>
      </c>
      <c r="N38" s="277">
        <f>SUM(N39:N47)</f>
        <v>160996</v>
      </c>
      <c r="O38" s="276">
        <f>SUM(O39:O47)</f>
        <v>131022</v>
      </c>
      <c r="P38" s="275">
        <f>SUM(P39:P47)</f>
        <v>42</v>
      </c>
      <c r="Q38" s="276">
        <f>SUM(Q39:Q47)</f>
        <v>0</v>
      </c>
      <c r="R38" s="275">
        <f t="shared" si="4"/>
        <v>292060</v>
      </c>
      <c r="S38" s="278">
        <f t="shared" si="5"/>
        <v>0.11330400707306258</v>
      </c>
      <c r="T38" s="277">
        <f>SUM(T39:T47)</f>
        <v>138128</v>
      </c>
      <c r="U38" s="276">
        <f>SUM(U39:U47)</f>
        <v>117416</v>
      </c>
      <c r="V38" s="275">
        <f>SUM(V39:V47)</f>
        <v>95</v>
      </c>
      <c r="W38" s="276">
        <f>SUM(W39:W47)</f>
        <v>3</v>
      </c>
      <c r="X38" s="275">
        <f t="shared" si="6"/>
        <v>255642</v>
      </c>
      <c r="Y38" s="272">
        <f t="shared" si="7"/>
        <v>0.14245702975254448</v>
      </c>
    </row>
    <row r="39" spans="1:25" ht="19.5" customHeight="1">
      <c r="A39" s="238" t="s">
        <v>156</v>
      </c>
      <c r="B39" s="235">
        <v>26232</v>
      </c>
      <c r="C39" s="233">
        <v>20710</v>
      </c>
      <c r="D39" s="234">
        <v>7</v>
      </c>
      <c r="E39" s="233">
        <v>0</v>
      </c>
      <c r="F39" s="234">
        <f t="shared" si="0"/>
        <v>46949</v>
      </c>
      <c r="G39" s="236">
        <f t="shared" si="1"/>
        <v>0.05670182778219271</v>
      </c>
      <c r="H39" s="235">
        <v>21777</v>
      </c>
      <c r="I39" s="233">
        <v>16653</v>
      </c>
      <c r="J39" s="234">
        <v>60</v>
      </c>
      <c r="K39" s="233">
        <v>0</v>
      </c>
      <c r="L39" s="234">
        <f t="shared" si="2"/>
        <v>38490</v>
      </c>
      <c r="M39" s="237">
        <f t="shared" si="3"/>
        <v>0.21977136918680173</v>
      </c>
      <c r="N39" s="235">
        <v>77577</v>
      </c>
      <c r="O39" s="233">
        <v>66015</v>
      </c>
      <c r="P39" s="234">
        <v>42</v>
      </c>
      <c r="Q39" s="233">
        <v>0</v>
      </c>
      <c r="R39" s="234">
        <f t="shared" si="4"/>
        <v>143634</v>
      </c>
      <c r="S39" s="236">
        <f t="shared" si="5"/>
        <v>0.055722480832473706</v>
      </c>
      <c r="T39" s="235">
        <v>60899</v>
      </c>
      <c r="U39" s="233">
        <v>53800</v>
      </c>
      <c r="V39" s="234">
        <v>91</v>
      </c>
      <c r="W39" s="233">
        <v>0</v>
      </c>
      <c r="X39" s="217">
        <f t="shared" si="6"/>
        <v>114790</v>
      </c>
      <c r="Y39" s="232">
        <f t="shared" si="7"/>
        <v>0.25127624357522427</v>
      </c>
    </row>
    <row r="40" spans="1:25" ht="19.5" customHeight="1">
      <c r="A40" s="238" t="s">
        <v>184</v>
      </c>
      <c r="B40" s="235">
        <v>9958</v>
      </c>
      <c r="C40" s="233">
        <v>7512</v>
      </c>
      <c r="D40" s="234">
        <v>0</v>
      </c>
      <c r="E40" s="233">
        <v>0</v>
      </c>
      <c r="F40" s="234">
        <f t="shared" si="0"/>
        <v>17470</v>
      </c>
      <c r="G40" s="236">
        <f t="shared" si="1"/>
        <v>0.02109908478039802</v>
      </c>
      <c r="H40" s="235">
        <v>9321</v>
      </c>
      <c r="I40" s="233">
        <v>7600</v>
      </c>
      <c r="J40" s="234"/>
      <c r="K40" s="233"/>
      <c r="L40" s="234">
        <f t="shared" si="2"/>
        <v>16921</v>
      </c>
      <c r="M40" s="237">
        <f t="shared" si="3"/>
        <v>0.03244489096389103</v>
      </c>
      <c r="N40" s="235">
        <v>27268</v>
      </c>
      <c r="O40" s="233">
        <v>24170</v>
      </c>
      <c r="P40" s="234"/>
      <c r="Q40" s="233"/>
      <c r="R40" s="234">
        <f t="shared" si="4"/>
        <v>51438</v>
      </c>
      <c r="S40" s="236">
        <f t="shared" si="5"/>
        <v>0.01995525411156678</v>
      </c>
      <c r="T40" s="235">
        <v>27585</v>
      </c>
      <c r="U40" s="233">
        <v>25066</v>
      </c>
      <c r="V40" s="234"/>
      <c r="W40" s="233"/>
      <c r="X40" s="217">
        <f t="shared" si="6"/>
        <v>52651</v>
      </c>
      <c r="Y40" s="232">
        <f t="shared" si="7"/>
        <v>-0.02303849879394504</v>
      </c>
    </row>
    <row r="41" spans="1:25" ht="19.5" customHeight="1">
      <c r="A41" s="238" t="s">
        <v>185</v>
      </c>
      <c r="B41" s="235">
        <v>8310</v>
      </c>
      <c r="C41" s="233">
        <v>6556</v>
      </c>
      <c r="D41" s="234">
        <v>0</v>
      </c>
      <c r="E41" s="233">
        <v>0</v>
      </c>
      <c r="F41" s="234">
        <f aca="true" t="shared" si="8" ref="F41:F47">SUM(B41:E41)</f>
        <v>14866</v>
      </c>
      <c r="G41" s="236">
        <f aca="true" t="shared" si="9" ref="G41:G47">F41/$F$9</f>
        <v>0.017954149647704462</v>
      </c>
      <c r="H41" s="235">
        <v>7602</v>
      </c>
      <c r="I41" s="233">
        <v>5856</v>
      </c>
      <c r="J41" s="234"/>
      <c r="K41" s="233"/>
      <c r="L41" s="234">
        <f aca="true" t="shared" si="10" ref="L41:L47">SUM(H41:K41)</f>
        <v>13458</v>
      </c>
      <c r="M41" s="237">
        <f aca="true" t="shared" si="11" ref="M41:M47">IF(ISERROR(F41/L41-1),"         /0",(F41/L41-1))</f>
        <v>0.1046217862981127</v>
      </c>
      <c r="N41" s="235">
        <v>20942</v>
      </c>
      <c r="O41" s="233">
        <v>19306</v>
      </c>
      <c r="P41" s="234"/>
      <c r="Q41" s="233"/>
      <c r="R41" s="234">
        <f aca="true" t="shared" si="12" ref="R41:R47">SUM(N41:Q41)</f>
        <v>40248</v>
      </c>
      <c r="S41" s="236">
        <f aca="true" t="shared" si="13" ref="S41:S47">R41/$R$9</f>
        <v>0.015614119279177644</v>
      </c>
      <c r="T41" s="235">
        <v>21616</v>
      </c>
      <c r="U41" s="233">
        <v>19193</v>
      </c>
      <c r="V41" s="234"/>
      <c r="W41" s="233"/>
      <c r="X41" s="217">
        <f aca="true" t="shared" si="14" ref="X41:X47">SUM(T41:W41)</f>
        <v>40809</v>
      </c>
      <c r="Y41" s="232">
        <f aca="true" t="shared" si="15" ref="Y41:Y47">IF(ISERROR(R41/X41-1),"         /0",IF(R41/X41&gt;5,"  *  ",(R41/X41-1)))</f>
        <v>-0.013746967580680725</v>
      </c>
    </row>
    <row r="42" spans="1:25" ht="19.5" customHeight="1">
      <c r="A42" s="238" t="s">
        <v>189</v>
      </c>
      <c r="B42" s="235">
        <v>6607</v>
      </c>
      <c r="C42" s="233">
        <v>5440</v>
      </c>
      <c r="D42" s="234">
        <v>0</v>
      </c>
      <c r="E42" s="233">
        <v>0</v>
      </c>
      <c r="F42" s="234">
        <f t="shared" si="8"/>
        <v>12047</v>
      </c>
      <c r="G42" s="236">
        <f t="shared" si="9"/>
        <v>0.014549552052058096</v>
      </c>
      <c r="H42" s="235">
        <v>6940</v>
      </c>
      <c r="I42" s="233">
        <v>6013</v>
      </c>
      <c r="J42" s="234"/>
      <c r="K42" s="233"/>
      <c r="L42" s="234">
        <f t="shared" si="10"/>
        <v>12953</v>
      </c>
      <c r="M42" s="237">
        <f t="shared" si="11"/>
        <v>-0.06994518644329495</v>
      </c>
      <c r="N42" s="235">
        <v>19433</v>
      </c>
      <c r="O42" s="233">
        <v>17770</v>
      </c>
      <c r="P42" s="234"/>
      <c r="Q42" s="233"/>
      <c r="R42" s="234">
        <f t="shared" si="12"/>
        <v>37203</v>
      </c>
      <c r="S42" s="236">
        <f t="shared" si="13"/>
        <v>0.014432818513795614</v>
      </c>
      <c r="T42" s="235">
        <v>20003</v>
      </c>
      <c r="U42" s="233">
        <v>19357</v>
      </c>
      <c r="V42" s="234"/>
      <c r="W42" s="233"/>
      <c r="X42" s="217">
        <f t="shared" si="14"/>
        <v>39360</v>
      </c>
      <c r="Y42" s="232">
        <f t="shared" si="15"/>
        <v>-0.05480182926829269</v>
      </c>
    </row>
    <row r="43" spans="1:25" ht="19.5" customHeight="1">
      <c r="A43" s="238" t="s">
        <v>197</v>
      </c>
      <c r="B43" s="235">
        <v>1167</v>
      </c>
      <c r="C43" s="233">
        <v>848</v>
      </c>
      <c r="D43" s="234">
        <v>0</v>
      </c>
      <c r="E43" s="233">
        <v>0</v>
      </c>
      <c r="F43" s="234">
        <f>SUM(B43:E43)</f>
        <v>2015</v>
      </c>
      <c r="G43" s="236">
        <f>F43/$F$9</f>
        <v>0.002433580757441443</v>
      </c>
      <c r="H43" s="235"/>
      <c r="I43" s="233"/>
      <c r="J43" s="234"/>
      <c r="K43" s="233"/>
      <c r="L43" s="234">
        <f>SUM(H43:K43)</f>
        <v>0</v>
      </c>
      <c r="M43" s="237" t="str">
        <f>IF(ISERROR(F43/L43-1),"         /0",(F43/L43-1))</f>
        <v>         /0</v>
      </c>
      <c r="N43" s="235">
        <v>4679</v>
      </c>
      <c r="O43" s="233">
        <v>3761</v>
      </c>
      <c r="P43" s="234"/>
      <c r="Q43" s="233"/>
      <c r="R43" s="234">
        <f>SUM(N43:Q43)</f>
        <v>8440</v>
      </c>
      <c r="S43" s="236">
        <f>R43/$R$9</f>
        <v>0.003274278640336397</v>
      </c>
      <c r="T43" s="235"/>
      <c r="U43" s="233"/>
      <c r="V43" s="234"/>
      <c r="W43" s="233"/>
      <c r="X43" s="217">
        <f>SUM(T43:W43)</f>
        <v>0</v>
      </c>
      <c r="Y43" s="232" t="str">
        <f>IF(ISERROR(R43/X43-1),"         /0",IF(R43/X43&gt;5,"  *  ",(R43/X43-1)))</f>
        <v>         /0</v>
      </c>
    </row>
    <row r="44" spans="1:25" ht="19.5" customHeight="1">
      <c r="A44" s="238" t="s">
        <v>177</v>
      </c>
      <c r="B44" s="235">
        <v>1116</v>
      </c>
      <c r="C44" s="233">
        <v>0</v>
      </c>
      <c r="D44" s="234">
        <v>0</v>
      </c>
      <c r="E44" s="233">
        <v>0</v>
      </c>
      <c r="F44" s="234">
        <f>SUM(B44:E44)</f>
        <v>1116</v>
      </c>
      <c r="G44" s="236">
        <f>F44/$F$9</f>
        <v>0.0013478293425829531</v>
      </c>
      <c r="H44" s="235">
        <v>809</v>
      </c>
      <c r="I44" s="233"/>
      <c r="J44" s="234"/>
      <c r="K44" s="233"/>
      <c r="L44" s="234">
        <f>SUM(H44:K44)</f>
        <v>809</v>
      </c>
      <c r="M44" s="237">
        <f>IF(ISERROR(F44/L44-1),"         /0",(F44/L44-1))</f>
        <v>0.3794808405438814</v>
      </c>
      <c r="N44" s="235">
        <v>5142</v>
      </c>
      <c r="O44" s="233"/>
      <c r="P44" s="234"/>
      <c r="Q44" s="233"/>
      <c r="R44" s="234">
        <f>SUM(N44:Q44)</f>
        <v>5142</v>
      </c>
      <c r="S44" s="236">
        <f>R44/$R$9</f>
        <v>0.0019948271052855158</v>
      </c>
      <c r="T44" s="235">
        <v>3793</v>
      </c>
      <c r="U44" s="233"/>
      <c r="V44" s="234"/>
      <c r="W44" s="233"/>
      <c r="X44" s="217">
        <f>SUM(T44:W44)</f>
        <v>3793</v>
      </c>
      <c r="Y44" s="232">
        <f>IF(ISERROR(R44/X44-1),"         /0",IF(R44/X44&gt;5,"  *  ",(R44/X44-1)))</f>
        <v>0.355655154231479</v>
      </c>
    </row>
    <row r="45" spans="1:25" ht="19.5" customHeight="1">
      <c r="A45" s="238" t="s">
        <v>186</v>
      </c>
      <c r="B45" s="235">
        <v>665</v>
      </c>
      <c r="C45" s="233">
        <v>0</v>
      </c>
      <c r="D45" s="234">
        <v>0</v>
      </c>
      <c r="E45" s="233">
        <v>0</v>
      </c>
      <c r="F45" s="234">
        <f t="shared" si="8"/>
        <v>665</v>
      </c>
      <c r="G45" s="236">
        <f t="shared" si="9"/>
        <v>0.0008031420365749676</v>
      </c>
      <c r="H45" s="235">
        <v>732</v>
      </c>
      <c r="I45" s="233"/>
      <c r="J45" s="234"/>
      <c r="K45" s="233"/>
      <c r="L45" s="234">
        <f t="shared" si="10"/>
        <v>732</v>
      </c>
      <c r="M45" s="237">
        <f t="shared" si="11"/>
        <v>-0.09153005464480879</v>
      </c>
      <c r="N45" s="235">
        <v>3765</v>
      </c>
      <c r="O45" s="233"/>
      <c r="P45" s="234"/>
      <c r="Q45" s="233"/>
      <c r="R45" s="234">
        <f t="shared" si="12"/>
        <v>3765</v>
      </c>
      <c r="S45" s="236">
        <f t="shared" si="13"/>
        <v>0.001460623113846746</v>
      </c>
      <c r="T45" s="235">
        <v>2578</v>
      </c>
      <c r="U45" s="233"/>
      <c r="V45" s="234"/>
      <c r="W45" s="233"/>
      <c r="X45" s="217">
        <f t="shared" si="14"/>
        <v>2578</v>
      </c>
      <c r="Y45" s="232">
        <f t="shared" si="15"/>
        <v>0.46043444530643907</v>
      </c>
    </row>
    <row r="46" spans="1:25" ht="19.5" customHeight="1">
      <c r="A46" s="238" t="s">
        <v>181</v>
      </c>
      <c r="B46" s="235">
        <v>423</v>
      </c>
      <c r="C46" s="233">
        <v>0</v>
      </c>
      <c r="D46" s="234">
        <v>0</v>
      </c>
      <c r="E46" s="233">
        <v>0</v>
      </c>
      <c r="F46" s="234">
        <f t="shared" si="8"/>
        <v>423</v>
      </c>
      <c r="G46" s="236">
        <f t="shared" si="9"/>
        <v>0.000510870799204829</v>
      </c>
      <c r="H46" s="235">
        <v>288</v>
      </c>
      <c r="I46" s="233"/>
      <c r="J46" s="234"/>
      <c r="K46" s="233"/>
      <c r="L46" s="234">
        <f t="shared" si="10"/>
        <v>288</v>
      </c>
      <c r="M46" s="237">
        <f t="shared" si="11"/>
        <v>0.46875</v>
      </c>
      <c r="N46" s="235">
        <v>1822</v>
      </c>
      <c r="O46" s="233"/>
      <c r="P46" s="234"/>
      <c r="Q46" s="233"/>
      <c r="R46" s="234">
        <f t="shared" si="12"/>
        <v>1822</v>
      </c>
      <c r="S46" s="236">
        <f t="shared" si="13"/>
        <v>0.0007068407206982127</v>
      </c>
      <c r="T46" s="235">
        <v>1265</v>
      </c>
      <c r="U46" s="233"/>
      <c r="V46" s="234"/>
      <c r="W46" s="233"/>
      <c r="X46" s="217">
        <f t="shared" si="14"/>
        <v>1265</v>
      </c>
      <c r="Y46" s="232">
        <f t="shared" si="15"/>
        <v>0.44031620553359674</v>
      </c>
    </row>
    <row r="47" spans="1:25" ht="19.5" customHeight="1" thickBot="1">
      <c r="A47" s="238" t="s">
        <v>168</v>
      </c>
      <c r="B47" s="235">
        <v>97</v>
      </c>
      <c r="C47" s="233">
        <v>0</v>
      </c>
      <c r="D47" s="234">
        <v>0</v>
      </c>
      <c r="E47" s="233">
        <v>0</v>
      </c>
      <c r="F47" s="234">
        <f t="shared" si="8"/>
        <v>97</v>
      </c>
      <c r="G47" s="236">
        <f t="shared" si="9"/>
        <v>0.00011715004142522084</v>
      </c>
      <c r="H47" s="235">
        <v>58</v>
      </c>
      <c r="I47" s="233">
        <v>0</v>
      </c>
      <c r="J47" s="234">
        <v>4</v>
      </c>
      <c r="K47" s="233">
        <v>3</v>
      </c>
      <c r="L47" s="234">
        <f t="shared" si="10"/>
        <v>65</v>
      </c>
      <c r="M47" s="237">
        <f t="shared" si="11"/>
        <v>0.49230769230769234</v>
      </c>
      <c r="N47" s="235">
        <v>368</v>
      </c>
      <c r="O47" s="233">
        <v>0</v>
      </c>
      <c r="P47" s="234">
        <v>0</v>
      </c>
      <c r="Q47" s="233">
        <v>0</v>
      </c>
      <c r="R47" s="234">
        <f t="shared" si="12"/>
        <v>368</v>
      </c>
      <c r="S47" s="236">
        <f t="shared" si="13"/>
        <v>0.00014276475588196613</v>
      </c>
      <c r="T47" s="235">
        <v>389</v>
      </c>
      <c r="U47" s="233">
        <v>0</v>
      </c>
      <c r="V47" s="234">
        <v>4</v>
      </c>
      <c r="W47" s="233">
        <v>3</v>
      </c>
      <c r="X47" s="217">
        <f t="shared" si="14"/>
        <v>396</v>
      </c>
      <c r="Y47" s="232">
        <f t="shared" si="15"/>
        <v>-0.07070707070707072</v>
      </c>
    </row>
    <row r="48" spans="1:25" s="271" customFormat="1" ht="19.5" customHeight="1">
      <c r="A48" s="280" t="s">
        <v>58</v>
      </c>
      <c r="B48" s="277">
        <f>SUM(B49:B60)</f>
        <v>116842</v>
      </c>
      <c r="C48" s="276">
        <f>SUM(C49:C60)</f>
        <v>105043</v>
      </c>
      <c r="D48" s="275">
        <f>SUM(D49:D60)</f>
        <v>3625</v>
      </c>
      <c r="E48" s="276">
        <f>SUM(E49:E60)</f>
        <v>3524</v>
      </c>
      <c r="F48" s="275">
        <f>SUM(B48:E48)</f>
        <v>229034</v>
      </c>
      <c r="G48" s="278">
        <f>F48/$F$9</f>
        <v>0.27661177925550545</v>
      </c>
      <c r="H48" s="277">
        <f>SUM(H49:H60)</f>
        <v>93980</v>
      </c>
      <c r="I48" s="276">
        <f>SUM(I49:I60)</f>
        <v>87090</v>
      </c>
      <c r="J48" s="275">
        <f>SUM(J49:J60)</f>
        <v>3193</v>
      </c>
      <c r="K48" s="276">
        <f>SUM(K49:K60)</f>
        <v>2645</v>
      </c>
      <c r="L48" s="275">
        <f>SUM(H48:K48)</f>
        <v>186908</v>
      </c>
      <c r="M48" s="279">
        <f>IF(ISERROR(F48/L48-1),"         /0",(F48/L48-1))</f>
        <v>0.22538361118839223</v>
      </c>
      <c r="N48" s="277">
        <f>SUM(N49:N60)</f>
        <v>368376</v>
      </c>
      <c r="O48" s="276">
        <f>SUM(O49:O60)</f>
        <v>345319</v>
      </c>
      <c r="P48" s="275">
        <f>SUM(P49:P60)</f>
        <v>12622</v>
      </c>
      <c r="Q48" s="276">
        <f>SUM(Q49:Q60)</f>
        <v>13309</v>
      </c>
      <c r="R48" s="275">
        <f>SUM(N48:Q48)</f>
        <v>739626</v>
      </c>
      <c r="S48" s="278">
        <f>R48/$R$9</f>
        <v>0.2869362101466171</v>
      </c>
      <c r="T48" s="277">
        <f>SUM(T49:T60)</f>
        <v>296995</v>
      </c>
      <c r="U48" s="276">
        <f>SUM(U49:U60)</f>
        <v>278019</v>
      </c>
      <c r="V48" s="275">
        <f>SUM(V49:V60)</f>
        <v>10694</v>
      </c>
      <c r="W48" s="276">
        <f>SUM(W49:W60)</f>
        <v>10294</v>
      </c>
      <c r="X48" s="275">
        <f>SUM(T48:W48)</f>
        <v>596002</v>
      </c>
      <c r="Y48" s="272">
        <f>IF(ISERROR(R48/X48-1),"         /0",IF(R48/X48&gt;5,"  *  ",(R48/X48-1)))</f>
        <v>0.2409790571172581</v>
      </c>
    </row>
    <row r="49" spans="1:25" s="208" customFormat="1" ht="19.5" customHeight="1">
      <c r="A49" s="223" t="s">
        <v>162</v>
      </c>
      <c r="B49" s="221">
        <v>54782</v>
      </c>
      <c r="C49" s="218">
        <v>45430</v>
      </c>
      <c r="D49" s="217">
        <v>0</v>
      </c>
      <c r="E49" s="218">
        <v>0</v>
      </c>
      <c r="F49" s="217">
        <f>SUM(B49:E49)</f>
        <v>100212</v>
      </c>
      <c r="G49" s="220">
        <f>F49/$F$9</f>
        <v>0.12102927784849722</v>
      </c>
      <c r="H49" s="221">
        <v>48476</v>
      </c>
      <c r="I49" s="218">
        <v>42737</v>
      </c>
      <c r="J49" s="217"/>
      <c r="K49" s="218"/>
      <c r="L49" s="217">
        <f>SUM(H49:K49)</f>
        <v>91213</v>
      </c>
      <c r="M49" s="222">
        <f>IF(ISERROR(F49/L49-1),"         /0",(F49/L49-1))</f>
        <v>0.09865918235339266</v>
      </c>
      <c r="N49" s="221">
        <v>176238</v>
      </c>
      <c r="O49" s="218">
        <v>157271</v>
      </c>
      <c r="P49" s="217"/>
      <c r="Q49" s="218"/>
      <c r="R49" s="217">
        <f>SUM(N49:Q49)</f>
        <v>333509</v>
      </c>
      <c r="S49" s="220">
        <f>R49/$R$9</f>
        <v>0.1293840515473876</v>
      </c>
      <c r="T49" s="219">
        <v>156861</v>
      </c>
      <c r="U49" s="218">
        <v>143189</v>
      </c>
      <c r="V49" s="217">
        <v>373</v>
      </c>
      <c r="W49" s="218">
        <v>629</v>
      </c>
      <c r="X49" s="217">
        <f>SUM(T49:W49)</f>
        <v>301052</v>
      </c>
      <c r="Y49" s="216">
        <f>IF(ISERROR(R49/X49-1),"         /0",IF(R49/X49&gt;5,"  *  ",(R49/X49-1)))</f>
        <v>0.10781193946560719</v>
      </c>
    </row>
    <row r="50" spans="1:25" s="208" customFormat="1" ht="19.5" customHeight="1">
      <c r="A50" s="223" t="s">
        <v>156</v>
      </c>
      <c r="B50" s="221">
        <v>21994</v>
      </c>
      <c r="C50" s="218">
        <v>20946</v>
      </c>
      <c r="D50" s="217">
        <v>3153</v>
      </c>
      <c r="E50" s="218">
        <v>3379</v>
      </c>
      <c r="F50" s="217">
        <f aca="true" t="shared" si="16" ref="F50:F60">SUM(B50:E50)</f>
        <v>49472</v>
      </c>
      <c r="G50" s="220">
        <f aca="true" t="shared" si="17" ref="G50:G60">F50/$F$9</f>
        <v>0.05974893659163428</v>
      </c>
      <c r="H50" s="221">
        <v>21208</v>
      </c>
      <c r="I50" s="218">
        <v>21330</v>
      </c>
      <c r="J50" s="217">
        <v>3166</v>
      </c>
      <c r="K50" s="218">
        <v>2616</v>
      </c>
      <c r="L50" s="217">
        <f aca="true" t="shared" si="18" ref="L50:L60">SUM(H50:K50)</f>
        <v>48320</v>
      </c>
      <c r="M50" s="222">
        <f aca="true" t="shared" si="19" ref="M50:M60">IF(ISERROR(F50/L50-1),"         /0",(F50/L50-1))</f>
        <v>0.02384105960264904</v>
      </c>
      <c r="N50" s="221">
        <v>72004</v>
      </c>
      <c r="O50" s="218">
        <v>71118</v>
      </c>
      <c r="P50" s="217">
        <v>11623</v>
      </c>
      <c r="Q50" s="218">
        <v>12432</v>
      </c>
      <c r="R50" s="217">
        <f aca="true" t="shared" si="20" ref="R50:R60">SUM(N50:Q50)</f>
        <v>167177</v>
      </c>
      <c r="S50" s="220">
        <f aca="true" t="shared" si="21" ref="S50:S60">R50/$R$9</f>
        <v>0.06485593367956373</v>
      </c>
      <c r="T50" s="219">
        <v>63429</v>
      </c>
      <c r="U50" s="218">
        <v>62293</v>
      </c>
      <c r="V50" s="217">
        <v>8188</v>
      </c>
      <c r="W50" s="218">
        <v>7619</v>
      </c>
      <c r="X50" s="217">
        <f aca="true" t="shared" si="22" ref="X50:X60">SUM(T50:W50)</f>
        <v>141529</v>
      </c>
      <c r="Y50" s="216">
        <f aca="true" t="shared" si="23" ref="Y50:Y60">IF(ISERROR(R50/X50-1),"         /0",IF(R50/X50&gt;5,"  *  ",(R50/X50-1)))</f>
        <v>0.1812208098693553</v>
      </c>
    </row>
    <row r="51" spans="1:25" s="208" customFormat="1" ht="19.5" customHeight="1">
      <c r="A51" s="223" t="s">
        <v>187</v>
      </c>
      <c r="B51" s="221">
        <v>5324</v>
      </c>
      <c r="C51" s="218">
        <v>6357</v>
      </c>
      <c r="D51" s="217">
        <v>0</v>
      </c>
      <c r="E51" s="218">
        <v>0</v>
      </c>
      <c r="F51" s="217">
        <f aca="true" t="shared" si="24" ref="F51:F56">SUM(B51:E51)</f>
        <v>11681</v>
      </c>
      <c r="G51" s="220">
        <f aca="true" t="shared" si="25" ref="G51:G56">F51/$F$9</f>
        <v>0.014107521998845407</v>
      </c>
      <c r="H51" s="221">
        <v>4894</v>
      </c>
      <c r="I51" s="218">
        <v>5725</v>
      </c>
      <c r="J51" s="217"/>
      <c r="K51" s="218"/>
      <c r="L51" s="217">
        <f aca="true" t="shared" si="26" ref="L51:L56">SUM(H51:K51)</f>
        <v>10619</v>
      </c>
      <c r="M51" s="222">
        <f aca="true" t="shared" si="27" ref="M51:M56">IF(ISERROR(F51/L51-1),"         /0",(F51/L51-1))</f>
        <v>0.10000941708258781</v>
      </c>
      <c r="N51" s="221">
        <v>13417</v>
      </c>
      <c r="O51" s="218">
        <v>16500</v>
      </c>
      <c r="P51" s="217"/>
      <c r="Q51" s="218"/>
      <c r="R51" s="217">
        <f aca="true" t="shared" si="28" ref="R51:R56">SUM(N51:Q51)</f>
        <v>29917</v>
      </c>
      <c r="S51" s="220">
        <f aca="true" t="shared" si="29" ref="S51:S56">R51/$R$9</f>
        <v>0.011606231526415165</v>
      </c>
      <c r="T51" s="219">
        <v>15369</v>
      </c>
      <c r="U51" s="218">
        <v>18475</v>
      </c>
      <c r="V51" s="217"/>
      <c r="W51" s="218"/>
      <c r="X51" s="217">
        <f aca="true" t="shared" si="30" ref="X51:X56">SUM(T51:W51)</f>
        <v>33844</v>
      </c>
      <c r="Y51" s="216">
        <f aca="true" t="shared" si="31" ref="Y51:Y56">IF(ISERROR(R51/X51-1),"         /0",IF(R51/X51&gt;5,"  *  ",(R51/X51-1)))</f>
        <v>-0.11603238387897408</v>
      </c>
    </row>
    <row r="52" spans="1:25" s="208" customFormat="1" ht="19.5" customHeight="1">
      <c r="A52" s="223" t="s">
        <v>183</v>
      </c>
      <c r="B52" s="221">
        <v>5515</v>
      </c>
      <c r="C52" s="218">
        <v>5346</v>
      </c>
      <c r="D52" s="217">
        <v>0</v>
      </c>
      <c r="E52" s="218">
        <v>0</v>
      </c>
      <c r="F52" s="217">
        <f t="shared" si="24"/>
        <v>10861</v>
      </c>
      <c r="G52" s="220">
        <f t="shared" si="25"/>
        <v>0.013117181442467252</v>
      </c>
      <c r="H52" s="221">
        <v>6104</v>
      </c>
      <c r="I52" s="218">
        <v>5500</v>
      </c>
      <c r="J52" s="217"/>
      <c r="K52" s="218"/>
      <c r="L52" s="217">
        <f t="shared" si="26"/>
        <v>11604</v>
      </c>
      <c r="M52" s="222">
        <f t="shared" si="27"/>
        <v>-0.06402964495001728</v>
      </c>
      <c r="N52" s="221">
        <v>15944</v>
      </c>
      <c r="O52" s="218">
        <v>14808</v>
      </c>
      <c r="P52" s="217"/>
      <c r="Q52" s="218">
        <v>127</v>
      </c>
      <c r="R52" s="217">
        <f t="shared" si="28"/>
        <v>30879</v>
      </c>
      <c r="S52" s="220">
        <f t="shared" si="29"/>
        <v>0.011979437219780523</v>
      </c>
      <c r="T52" s="219">
        <v>17221</v>
      </c>
      <c r="U52" s="218">
        <v>15661</v>
      </c>
      <c r="V52" s="217">
        <v>117</v>
      </c>
      <c r="W52" s="218">
        <v>116</v>
      </c>
      <c r="X52" s="217">
        <f t="shared" si="30"/>
        <v>33115</v>
      </c>
      <c r="Y52" s="216">
        <f t="shared" si="31"/>
        <v>-0.06752227087422613</v>
      </c>
    </row>
    <row r="53" spans="1:25" s="208" customFormat="1" ht="19.5" customHeight="1">
      <c r="A53" s="223" t="s">
        <v>190</v>
      </c>
      <c r="B53" s="221">
        <v>4832</v>
      </c>
      <c r="C53" s="218">
        <v>5345</v>
      </c>
      <c r="D53" s="217">
        <v>244</v>
      </c>
      <c r="E53" s="218">
        <v>112</v>
      </c>
      <c r="F53" s="217">
        <f>SUM(B53:E53)</f>
        <v>10533</v>
      </c>
      <c r="G53" s="220">
        <f>F53/$F$9</f>
        <v>0.01272104521991599</v>
      </c>
      <c r="H53" s="221">
        <v>6974</v>
      </c>
      <c r="I53" s="218">
        <v>6845</v>
      </c>
      <c r="J53" s="217"/>
      <c r="K53" s="218"/>
      <c r="L53" s="217">
        <f>SUM(H53:K53)</f>
        <v>13819</v>
      </c>
      <c r="M53" s="222">
        <f>IF(ISERROR(F53/L53-1),"         /0",(F53/L53-1))</f>
        <v>-0.2377885519936319</v>
      </c>
      <c r="N53" s="221">
        <v>14788</v>
      </c>
      <c r="O53" s="218">
        <v>15268</v>
      </c>
      <c r="P53" s="217">
        <v>351</v>
      </c>
      <c r="Q53" s="218">
        <v>112</v>
      </c>
      <c r="R53" s="217">
        <f>SUM(N53:Q53)</f>
        <v>30519</v>
      </c>
      <c r="S53" s="220">
        <f>R53/$R$9</f>
        <v>0.011839776045548164</v>
      </c>
      <c r="T53" s="219">
        <v>21797</v>
      </c>
      <c r="U53" s="218">
        <v>20183</v>
      </c>
      <c r="V53" s="217">
        <v>1529</v>
      </c>
      <c r="W53" s="218">
        <v>1434</v>
      </c>
      <c r="X53" s="217">
        <f>SUM(T53:W53)</f>
        <v>44943</v>
      </c>
      <c r="Y53" s="216">
        <f>IF(ISERROR(R53/X53-1),"         /0",IF(R53/X53&gt;5,"  *  ",(R53/X53-1)))</f>
        <v>-0.32093985715239304</v>
      </c>
    </row>
    <row r="54" spans="1:25" s="208" customFormat="1" ht="19.5" customHeight="1">
      <c r="A54" s="223" t="s">
        <v>191</v>
      </c>
      <c r="B54" s="221">
        <v>5134</v>
      </c>
      <c r="C54" s="218">
        <v>5206</v>
      </c>
      <c r="D54" s="217">
        <v>0</v>
      </c>
      <c r="E54" s="218">
        <v>0</v>
      </c>
      <c r="F54" s="217">
        <f t="shared" si="24"/>
        <v>10340</v>
      </c>
      <c r="G54" s="220">
        <f t="shared" si="25"/>
        <v>0.012487952869451376</v>
      </c>
      <c r="H54" s="221">
        <v>2046</v>
      </c>
      <c r="I54" s="218">
        <v>2079</v>
      </c>
      <c r="J54" s="217"/>
      <c r="K54" s="218"/>
      <c r="L54" s="217">
        <f t="shared" si="26"/>
        <v>4125</v>
      </c>
      <c r="M54" s="222">
        <f t="shared" si="27"/>
        <v>1.5066666666666668</v>
      </c>
      <c r="N54" s="221">
        <v>15260</v>
      </c>
      <c r="O54" s="218">
        <v>14759</v>
      </c>
      <c r="P54" s="217"/>
      <c r="Q54" s="218"/>
      <c r="R54" s="217">
        <f t="shared" si="28"/>
        <v>30019</v>
      </c>
      <c r="S54" s="220">
        <f t="shared" si="29"/>
        <v>0.011645802192447667</v>
      </c>
      <c r="T54" s="219">
        <v>8898</v>
      </c>
      <c r="U54" s="218">
        <v>8204</v>
      </c>
      <c r="V54" s="217"/>
      <c r="W54" s="218"/>
      <c r="X54" s="217">
        <f t="shared" si="30"/>
        <v>17102</v>
      </c>
      <c r="Y54" s="216">
        <f t="shared" si="31"/>
        <v>0.7552917787393287</v>
      </c>
    </row>
    <row r="55" spans="1:25" s="208" customFormat="1" ht="19.5" customHeight="1">
      <c r="A55" s="223" t="s">
        <v>175</v>
      </c>
      <c r="B55" s="221">
        <v>5582</v>
      </c>
      <c r="C55" s="218">
        <v>4643</v>
      </c>
      <c r="D55" s="217">
        <v>0</v>
      </c>
      <c r="E55" s="218">
        <v>0</v>
      </c>
      <c r="F55" s="217">
        <f t="shared" si="24"/>
        <v>10225</v>
      </c>
      <c r="G55" s="220">
        <f t="shared" si="25"/>
        <v>0.012349063645081268</v>
      </c>
      <c r="H55" s="221"/>
      <c r="I55" s="218"/>
      <c r="J55" s="217"/>
      <c r="K55" s="218"/>
      <c r="L55" s="217">
        <f t="shared" si="26"/>
        <v>0</v>
      </c>
      <c r="M55" s="222" t="str">
        <f t="shared" si="27"/>
        <v>         /0</v>
      </c>
      <c r="N55" s="221">
        <v>17541</v>
      </c>
      <c r="O55" s="218">
        <v>15522</v>
      </c>
      <c r="P55" s="217"/>
      <c r="Q55" s="218"/>
      <c r="R55" s="217">
        <f t="shared" si="28"/>
        <v>33063</v>
      </c>
      <c r="S55" s="220">
        <f t="shared" si="29"/>
        <v>0.012826715010123495</v>
      </c>
      <c r="T55" s="219"/>
      <c r="U55" s="218"/>
      <c r="V55" s="217"/>
      <c r="W55" s="218"/>
      <c r="X55" s="217">
        <f t="shared" si="30"/>
        <v>0</v>
      </c>
      <c r="Y55" s="216" t="str">
        <f t="shared" si="31"/>
        <v>         /0</v>
      </c>
    </row>
    <row r="56" spans="1:25" s="208" customFormat="1" ht="19.5" customHeight="1">
      <c r="A56" s="223" t="s">
        <v>158</v>
      </c>
      <c r="B56" s="221">
        <v>5385</v>
      </c>
      <c r="C56" s="218">
        <v>4584</v>
      </c>
      <c r="D56" s="217">
        <v>0</v>
      </c>
      <c r="E56" s="218">
        <v>0</v>
      </c>
      <c r="F56" s="217">
        <f t="shared" si="24"/>
        <v>9969</v>
      </c>
      <c r="G56" s="220">
        <f t="shared" si="25"/>
        <v>0.012039884154309552</v>
      </c>
      <c r="H56" s="221"/>
      <c r="I56" s="218"/>
      <c r="J56" s="217"/>
      <c r="K56" s="218"/>
      <c r="L56" s="217">
        <f t="shared" si="26"/>
        <v>0</v>
      </c>
      <c r="M56" s="222" t="str">
        <f t="shared" si="27"/>
        <v>         /0</v>
      </c>
      <c r="N56" s="221">
        <v>16803</v>
      </c>
      <c r="O56" s="218">
        <v>14974</v>
      </c>
      <c r="P56" s="217"/>
      <c r="Q56" s="218"/>
      <c r="R56" s="217">
        <f t="shared" si="28"/>
        <v>31777</v>
      </c>
      <c r="S56" s="220">
        <f t="shared" si="29"/>
        <v>0.012327814259949017</v>
      </c>
      <c r="T56" s="219"/>
      <c r="U56" s="218"/>
      <c r="V56" s="217"/>
      <c r="W56" s="218"/>
      <c r="X56" s="217">
        <f t="shared" si="30"/>
        <v>0</v>
      </c>
      <c r="Y56" s="216" t="str">
        <f t="shared" si="31"/>
        <v>         /0</v>
      </c>
    </row>
    <row r="57" spans="1:25" s="208" customFormat="1" ht="19.5" customHeight="1">
      <c r="A57" s="223" t="s">
        <v>188</v>
      </c>
      <c r="B57" s="221">
        <v>4153</v>
      </c>
      <c r="C57" s="218">
        <v>3223</v>
      </c>
      <c r="D57" s="217">
        <v>0</v>
      </c>
      <c r="E57" s="218">
        <v>0</v>
      </c>
      <c r="F57" s="217">
        <f t="shared" si="16"/>
        <v>7376</v>
      </c>
      <c r="G57" s="220">
        <f t="shared" si="17"/>
        <v>0.008908234077860091</v>
      </c>
      <c r="H57" s="221">
        <v>4107</v>
      </c>
      <c r="I57" s="218">
        <v>2859</v>
      </c>
      <c r="J57" s="217"/>
      <c r="K57" s="218"/>
      <c r="L57" s="217">
        <f t="shared" si="18"/>
        <v>6966</v>
      </c>
      <c r="M57" s="222">
        <f t="shared" si="19"/>
        <v>0.05885730691932234</v>
      </c>
      <c r="N57" s="221">
        <v>13239</v>
      </c>
      <c r="O57" s="218">
        <v>9876</v>
      </c>
      <c r="P57" s="217"/>
      <c r="Q57" s="218"/>
      <c r="R57" s="217">
        <f t="shared" si="20"/>
        <v>23115</v>
      </c>
      <c r="S57" s="220">
        <f t="shared" si="21"/>
        <v>0.008967411228835999</v>
      </c>
      <c r="T57" s="219">
        <v>12864</v>
      </c>
      <c r="U57" s="218">
        <v>9944</v>
      </c>
      <c r="V57" s="217"/>
      <c r="W57" s="218"/>
      <c r="X57" s="217">
        <f t="shared" si="22"/>
        <v>22808</v>
      </c>
      <c r="Y57" s="216">
        <f t="shared" si="23"/>
        <v>0.013460189407225487</v>
      </c>
    </row>
    <row r="58" spans="1:25" s="208" customFormat="1" ht="19.5" customHeight="1">
      <c r="A58" s="223" t="s">
        <v>157</v>
      </c>
      <c r="B58" s="221">
        <v>2893</v>
      </c>
      <c r="C58" s="218">
        <v>2796</v>
      </c>
      <c r="D58" s="217">
        <v>172</v>
      </c>
      <c r="E58" s="218">
        <v>0</v>
      </c>
      <c r="F58" s="217">
        <f t="shared" si="16"/>
        <v>5861</v>
      </c>
      <c r="G58" s="220">
        <f t="shared" si="17"/>
        <v>0.007078519513332158</v>
      </c>
      <c r="H58" s="221"/>
      <c r="I58" s="218"/>
      <c r="J58" s="217"/>
      <c r="K58" s="218"/>
      <c r="L58" s="217">
        <f t="shared" si="18"/>
        <v>0</v>
      </c>
      <c r="M58" s="222" t="str">
        <f t="shared" si="19"/>
        <v>         /0</v>
      </c>
      <c r="N58" s="221">
        <v>8766</v>
      </c>
      <c r="O58" s="218">
        <v>11290</v>
      </c>
      <c r="P58" s="217">
        <v>517</v>
      </c>
      <c r="Q58" s="218">
        <v>515</v>
      </c>
      <c r="R58" s="217">
        <f t="shared" si="20"/>
        <v>21088</v>
      </c>
      <c r="S58" s="220">
        <f t="shared" si="21"/>
        <v>0.00818104122836658</v>
      </c>
      <c r="T58" s="219"/>
      <c r="U58" s="218"/>
      <c r="V58" s="217">
        <v>384</v>
      </c>
      <c r="W58" s="218">
        <v>386</v>
      </c>
      <c r="X58" s="217">
        <f t="shared" si="22"/>
        <v>770</v>
      </c>
      <c r="Y58" s="216" t="str">
        <f t="shared" si="23"/>
        <v>  *  </v>
      </c>
    </row>
    <row r="59" spans="1:25" s="208" customFormat="1" ht="19.5" customHeight="1">
      <c r="A59" s="223" t="s">
        <v>196</v>
      </c>
      <c r="B59" s="221">
        <v>1048</v>
      </c>
      <c r="C59" s="218">
        <v>1136</v>
      </c>
      <c r="D59" s="217">
        <v>0</v>
      </c>
      <c r="E59" s="218">
        <v>0</v>
      </c>
      <c r="F59" s="217">
        <f t="shared" si="16"/>
        <v>2184</v>
      </c>
      <c r="G59" s="220">
        <f t="shared" si="17"/>
        <v>0.0026376875306462094</v>
      </c>
      <c r="H59" s="221"/>
      <c r="I59" s="218"/>
      <c r="J59" s="217"/>
      <c r="K59" s="218"/>
      <c r="L59" s="217">
        <f t="shared" si="18"/>
        <v>0</v>
      </c>
      <c r="M59" s="222" t="str">
        <f t="shared" si="19"/>
        <v>         /0</v>
      </c>
      <c r="N59" s="221">
        <v>3834</v>
      </c>
      <c r="O59" s="218">
        <v>3866</v>
      </c>
      <c r="P59" s="217"/>
      <c r="Q59" s="218"/>
      <c r="R59" s="217">
        <f t="shared" si="20"/>
        <v>7700</v>
      </c>
      <c r="S59" s="220">
        <f t="shared" si="21"/>
        <v>0.002987197337747661</v>
      </c>
      <c r="T59" s="219"/>
      <c r="U59" s="218"/>
      <c r="V59" s="217"/>
      <c r="W59" s="218"/>
      <c r="X59" s="217">
        <f t="shared" si="22"/>
        <v>0</v>
      </c>
      <c r="Y59" s="216" t="str">
        <f t="shared" si="23"/>
        <v>         /0</v>
      </c>
    </row>
    <row r="60" spans="1:25" s="208" customFormat="1" ht="19.5" customHeight="1" thickBot="1">
      <c r="A60" s="223" t="s">
        <v>168</v>
      </c>
      <c r="B60" s="221">
        <v>200</v>
      </c>
      <c r="C60" s="218">
        <v>31</v>
      </c>
      <c r="D60" s="217">
        <v>56</v>
      </c>
      <c r="E60" s="218">
        <v>33</v>
      </c>
      <c r="F60" s="217">
        <f t="shared" si="16"/>
        <v>320</v>
      </c>
      <c r="G60" s="220">
        <f t="shared" si="17"/>
        <v>0.00038647436346464606</v>
      </c>
      <c r="H60" s="221">
        <v>171</v>
      </c>
      <c r="I60" s="218">
        <v>15</v>
      </c>
      <c r="J60" s="217">
        <v>27</v>
      </c>
      <c r="K60" s="218">
        <v>29</v>
      </c>
      <c r="L60" s="217">
        <f t="shared" si="18"/>
        <v>242</v>
      </c>
      <c r="M60" s="222">
        <f t="shared" si="19"/>
        <v>0.3223140495867769</v>
      </c>
      <c r="N60" s="221">
        <v>542</v>
      </c>
      <c r="O60" s="218">
        <v>67</v>
      </c>
      <c r="P60" s="217">
        <v>131</v>
      </c>
      <c r="Q60" s="218">
        <v>123</v>
      </c>
      <c r="R60" s="217">
        <f t="shared" si="20"/>
        <v>863</v>
      </c>
      <c r="S60" s="220">
        <f t="shared" si="21"/>
        <v>0.0003347988704514586</v>
      </c>
      <c r="T60" s="219">
        <v>556</v>
      </c>
      <c r="U60" s="218">
        <v>70</v>
      </c>
      <c r="V60" s="217">
        <v>103</v>
      </c>
      <c r="W60" s="218">
        <v>110</v>
      </c>
      <c r="X60" s="217">
        <f t="shared" si="22"/>
        <v>839</v>
      </c>
      <c r="Y60" s="216">
        <f t="shared" si="23"/>
        <v>0.028605482717520836</v>
      </c>
    </row>
    <row r="61" spans="1:25" s="271" customFormat="1" ht="19.5" customHeight="1">
      <c r="A61" s="280" t="s">
        <v>57</v>
      </c>
      <c r="B61" s="277">
        <f>SUM(B62:B68)</f>
        <v>9334</v>
      </c>
      <c r="C61" s="276">
        <f>SUM(C62:C68)</f>
        <v>8432</v>
      </c>
      <c r="D61" s="275">
        <f>SUM(D62:D68)</f>
        <v>0</v>
      </c>
      <c r="E61" s="276">
        <f>SUM(E62:E68)</f>
        <v>4</v>
      </c>
      <c r="F61" s="275">
        <f>SUM(B61:E61)</f>
        <v>17770</v>
      </c>
      <c r="G61" s="278">
        <f>F61/$F$9</f>
        <v>0.021461404496146128</v>
      </c>
      <c r="H61" s="277">
        <f>SUM(H62:H68)</f>
        <v>6926</v>
      </c>
      <c r="I61" s="276">
        <f>SUM(I62:I68)</f>
        <v>7091</v>
      </c>
      <c r="J61" s="275">
        <f>SUM(J62:J68)</f>
        <v>94</v>
      </c>
      <c r="K61" s="276">
        <f>SUM(K62:K68)</f>
        <v>33</v>
      </c>
      <c r="L61" s="275">
        <f>SUM(H61:K61)</f>
        <v>14144</v>
      </c>
      <c r="M61" s="279">
        <f>IF(ISERROR(F61/L61-1),"         /0",(F61/L61-1))</f>
        <v>0.2563631221719458</v>
      </c>
      <c r="N61" s="277">
        <f>SUM(N62:N68)</f>
        <v>35365</v>
      </c>
      <c r="O61" s="276">
        <f>SUM(O62:O68)</f>
        <v>34304</v>
      </c>
      <c r="P61" s="275">
        <f>SUM(P62:P68)</f>
        <v>124</v>
      </c>
      <c r="Q61" s="276">
        <f>SUM(Q62:Q68)</f>
        <v>245</v>
      </c>
      <c r="R61" s="275">
        <f>SUM(N61:Q61)</f>
        <v>70038</v>
      </c>
      <c r="S61" s="278">
        <f>R61/$R$9</f>
        <v>0.027171081446905283</v>
      </c>
      <c r="T61" s="277">
        <f>SUM(T62:T68)</f>
        <v>22400</v>
      </c>
      <c r="U61" s="276">
        <f>SUM(U62:U68)</f>
        <v>22965</v>
      </c>
      <c r="V61" s="275">
        <f>SUM(V62:V68)</f>
        <v>582</v>
      </c>
      <c r="W61" s="276">
        <f>SUM(W62:W68)</f>
        <v>347</v>
      </c>
      <c r="X61" s="275">
        <f>SUM(T61:W61)</f>
        <v>46294</v>
      </c>
      <c r="Y61" s="272">
        <f>IF(ISERROR(R61/X61-1),"         /0",IF(R61/X61&gt;5,"  *  ",(R61/X61-1)))</f>
        <v>0.5128958396336458</v>
      </c>
    </row>
    <row r="62" spans="1:25" ht="19.5" customHeight="1">
      <c r="A62" s="223" t="s">
        <v>175</v>
      </c>
      <c r="B62" s="221">
        <v>3995</v>
      </c>
      <c r="C62" s="218">
        <v>3720</v>
      </c>
      <c r="D62" s="217">
        <v>0</v>
      </c>
      <c r="E62" s="218">
        <v>0</v>
      </c>
      <c r="F62" s="217">
        <f>SUM(B62:E62)</f>
        <v>7715</v>
      </c>
      <c r="G62" s="220">
        <f>F62/$F$9</f>
        <v>0.009317655356655451</v>
      </c>
      <c r="H62" s="221"/>
      <c r="I62" s="218"/>
      <c r="J62" s="217"/>
      <c r="K62" s="218"/>
      <c r="L62" s="217">
        <f>SUM(H62:K62)</f>
        <v>0</v>
      </c>
      <c r="M62" s="222" t="str">
        <f>IF(ISERROR(F62/L62-1),"         /0",(F62/L62-1))</f>
        <v>         /0</v>
      </c>
      <c r="N62" s="221">
        <v>13158</v>
      </c>
      <c r="O62" s="218">
        <v>12939</v>
      </c>
      <c r="P62" s="217"/>
      <c r="Q62" s="218"/>
      <c r="R62" s="217">
        <f>SUM(N62:Q62)</f>
        <v>26097</v>
      </c>
      <c r="S62" s="220">
        <f>R62/$R$9</f>
        <v>0.010124271288727364</v>
      </c>
      <c r="T62" s="219"/>
      <c r="U62" s="218"/>
      <c r="V62" s="217"/>
      <c r="W62" s="218"/>
      <c r="X62" s="217">
        <f>SUM(T62:W62)</f>
        <v>0</v>
      </c>
      <c r="Y62" s="216" t="str">
        <f>IF(ISERROR(R62/X62-1),"         /0",IF(R62/X62&gt;5,"  *  ",(R62/X62-1)))</f>
        <v>         /0</v>
      </c>
    </row>
    <row r="63" spans="1:25" ht="19.5" customHeight="1">
      <c r="A63" s="223" t="s">
        <v>156</v>
      </c>
      <c r="B63" s="221">
        <v>2644</v>
      </c>
      <c r="C63" s="218">
        <v>2376</v>
      </c>
      <c r="D63" s="217">
        <v>0</v>
      </c>
      <c r="E63" s="218">
        <v>0</v>
      </c>
      <c r="F63" s="217">
        <f>SUM(B63:E63)</f>
        <v>5020</v>
      </c>
      <c r="G63" s="220">
        <f>F63/$F$9</f>
        <v>0.0060628165768516346</v>
      </c>
      <c r="H63" s="221">
        <v>4545</v>
      </c>
      <c r="I63" s="218">
        <v>4371</v>
      </c>
      <c r="J63" s="217">
        <v>50</v>
      </c>
      <c r="K63" s="218">
        <v>0</v>
      </c>
      <c r="L63" s="217">
        <f>SUM(H63:K63)</f>
        <v>8966</v>
      </c>
      <c r="M63" s="222">
        <f>IF(ISERROR(F63/L63-1),"         /0",(F63/L63-1))</f>
        <v>-0.44010707115770686</v>
      </c>
      <c r="N63" s="221">
        <v>13152</v>
      </c>
      <c r="O63" s="218">
        <v>12631</v>
      </c>
      <c r="P63" s="217">
        <v>119</v>
      </c>
      <c r="Q63" s="218">
        <v>236</v>
      </c>
      <c r="R63" s="217">
        <f>SUM(N63:Q63)</f>
        <v>26138</v>
      </c>
      <c r="S63" s="220">
        <f>R63/$R$9</f>
        <v>0.010140177144681605</v>
      </c>
      <c r="T63" s="219">
        <v>14174</v>
      </c>
      <c r="U63" s="218">
        <v>13827</v>
      </c>
      <c r="V63" s="217">
        <v>190</v>
      </c>
      <c r="W63" s="218">
        <v>0</v>
      </c>
      <c r="X63" s="217">
        <f>SUM(T63:W63)</f>
        <v>28191</v>
      </c>
      <c r="Y63" s="216">
        <f>IF(ISERROR(R63/X63-1),"         /0",IF(R63/X63&gt;5,"  *  ",(R63/X63-1)))</f>
        <v>-0.07282466035259483</v>
      </c>
    </row>
    <row r="64" spans="1:25" ht="19.5" customHeight="1">
      <c r="A64" s="223" t="s">
        <v>198</v>
      </c>
      <c r="B64" s="221">
        <v>805</v>
      </c>
      <c r="C64" s="218">
        <v>856</v>
      </c>
      <c r="D64" s="217">
        <v>0</v>
      </c>
      <c r="E64" s="218">
        <v>0</v>
      </c>
      <c r="F64" s="217">
        <f>SUM(B64:E64)</f>
        <v>1661</v>
      </c>
      <c r="G64" s="220">
        <f>F64/$F$9</f>
        <v>0.0020060434928586782</v>
      </c>
      <c r="H64" s="221">
        <v>623</v>
      </c>
      <c r="I64" s="218">
        <v>639</v>
      </c>
      <c r="J64" s="217"/>
      <c r="K64" s="218"/>
      <c r="L64" s="217">
        <f>SUM(H64:K64)</f>
        <v>1262</v>
      </c>
      <c r="M64" s="222">
        <f>IF(ISERROR(F64/L64-1),"         /0",(F64/L64-1))</f>
        <v>0.3161648177496037</v>
      </c>
      <c r="N64" s="221">
        <v>2803</v>
      </c>
      <c r="O64" s="218">
        <v>2577</v>
      </c>
      <c r="P64" s="217"/>
      <c r="Q64" s="218"/>
      <c r="R64" s="217">
        <f>SUM(N64:Q64)</f>
        <v>5380</v>
      </c>
      <c r="S64" s="220">
        <f>R64/$R$9</f>
        <v>0.002087158659361353</v>
      </c>
      <c r="T64" s="219">
        <v>1834</v>
      </c>
      <c r="U64" s="218">
        <v>1990</v>
      </c>
      <c r="V64" s="217"/>
      <c r="W64" s="218"/>
      <c r="X64" s="217">
        <f>SUM(T64:W64)</f>
        <v>3824</v>
      </c>
      <c r="Y64" s="216">
        <f>IF(ISERROR(R64/X64-1),"         /0",IF(R64/X64&gt;5,"  *  ",(R64/X64-1)))</f>
        <v>0.4069037656903767</v>
      </c>
    </row>
    <row r="65" spans="1:25" ht="19.5" customHeight="1">
      <c r="A65" s="223" t="s">
        <v>157</v>
      </c>
      <c r="B65" s="221">
        <v>728</v>
      </c>
      <c r="C65" s="218">
        <v>689</v>
      </c>
      <c r="D65" s="217">
        <v>0</v>
      </c>
      <c r="E65" s="218">
        <v>0</v>
      </c>
      <c r="F65" s="217">
        <f>SUM(B65:E65)</f>
        <v>1417</v>
      </c>
      <c r="G65" s="220">
        <f>F65/$F$9</f>
        <v>0.0017113567907168859</v>
      </c>
      <c r="H65" s="221">
        <v>736</v>
      </c>
      <c r="I65" s="218">
        <v>822</v>
      </c>
      <c r="J65" s="217"/>
      <c r="K65" s="218"/>
      <c r="L65" s="217">
        <f>SUM(H65:K65)</f>
        <v>1558</v>
      </c>
      <c r="M65" s="222">
        <f>IF(ISERROR(F65/L65-1),"         /0",(F65/L65-1))</f>
        <v>-0.0905006418485238</v>
      </c>
      <c r="N65" s="221">
        <v>2756</v>
      </c>
      <c r="O65" s="218">
        <v>2596</v>
      </c>
      <c r="P65" s="217"/>
      <c r="Q65" s="218"/>
      <c r="R65" s="217">
        <f>SUM(N65:Q65)</f>
        <v>5352</v>
      </c>
      <c r="S65" s="220">
        <f>R65/$R$9</f>
        <v>0.0020762961235877247</v>
      </c>
      <c r="T65" s="219">
        <v>2528</v>
      </c>
      <c r="U65" s="218">
        <v>2616</v>
      </c>
      <c r="V65" s="217"/>
      <c r="W65" s="218"/>
      <c r="X65" s="217">
        <f>SUM(T65:W65)</f>
        <v>5144</v>
      </c>
      <c r="Y65" s="216">
        <f>IF(ISERROR(R65/X65-1),"         /0",IF(R65/X65&gt;5,"  *  ",(R65/X65-1)))</f>
        <v>0.04043545878693622</v>
      </c>
    </row>
    <row r="66" spans="1:25" ht="19.5" customHeight="1">
      <c r="A66" s="223" t="s">
        <v>162</v>
      </c>
      <c r="B66" s="221">
        <v>450</v>
      </c>
      <c r="C66" s="218">
        <v>285</v>
      </c>
      <c r="D66" s="217">
        <v>0</v>
      </c>
      <c r="E66" s="218">
        <v>0</v>
      </c>
      <c r="F66" s="217">
        <f>SUM(B66:E66)</f>
        <v>735</v>
      </c>
      <c r="G66" s="220">
        <f>F66/$F$9</f>
        <v>0.0008876833035828589</v>
      </c>
      <c r="H66" s="221">
        <v>419</v>
      </c>
      <c r="I66" s="218">
        <v>508</v>
      </c>
      <c r="J66" s="217"/>
      <c r="K66" s="218"/>
      <c r="L66" s="217">
        <f>SUM(H66:K66)</f>
        <v>927</v>
      </c>
      <c r="M66" s="222">
        <f>IF(ISERROR(F66/L66-1),"         /0",(F66/L66-1))</f>
        <v>-0.2071197411003236</v>
      </c>
      <c r="N66" s="221">
        <v>1600</v>
      </c>
      <c r="O66" s="218">
        <v>1512</v>
      </c>
      <c r="P66" s="217"/>
      <c r="Q66" s="218"/>
      <c r="R66" s="217">
        <f>SUM(N66:Q66)</f>
        <v>3112</v>
      </c>
      <c r="S66" s="220">
        <f>R66/$R$9</f>
        <v>0.0012072932616974963</v>
      </c>
      <c r="T66" s="219">
        <v>1689</v>
      </c>
      <c r="U66" s="218">
        <v>1893</v>
      </c>
      <c r="V66" s="217">
        <v>76</v>
      </c>
      <c r="W66" s="218">
        <v>124</v>
      </c>
      <c r="X66" s="217">
        <f>SUM(T66:W66)</f>
        <v>3782</v>
      </c>
      <c r="Y66" s="216">
        <f>IF(ISERROR(R66/X66-1),"         /0",IF(R66/X66&gt;5,"  *  ",(R66/X66-1)))</f>
        <v>-0.1771549444738234</v>
      </c>
    </row>
    <row r="67" spans="1:25" ht="19.5" customHeight="1">
      <c r="A67" s="223" t="s">
        <v>188</v>
      </c>
      <c r="B67" s="221">
        <v>281</v>
      </c>
      <c r="C67" s="218">
        <v>226</v>
      </c>
      <c r="D67" s="217">
        <v>0</v>
      </c>
      <c r="E67" s="218">
        <v>0</v>
      </c>
      <c r="F67" s="217">
        <f>SUM(B67:E67)</f>
        <v>507</v>
      </c>
      <c r="G67" s="220">
        <f>F67/$F$9</f>
        <v>0.0006123203196142985</v>
      </c>
      <c r="H67" s="221">
        <v>185</v>
      </c>
      <c r="I67" s="218">
        <v>303</v>
      </c>
      <c r="J67" s="217"/>
      <c r="K67" s="218"/>
      <c r="L67" s="217">
        <f>SUM(H67:K67)</f>
        <v>488</v>
      </c>
      <c r="M67" s="222">
        <f>IF(ISERROR(F67/L67-1),"         /0",(F67/L67-1))</f>
        <v>0.03893442622950816</v>
      </c>
      <c r="N67" s="221">
        <v>681</v>
      </c>
      <c r="O67" s="218">
        <v>823</v>
      </c>
      <c r="P67" s="217"/>
      <c r="Q67" s="218"/>
      <c r="R67" s="217">
        <f>SUM(N67:Q67)</f>
        <v>1504</v>
      </c>
      <c r="S67" s="220">
        <f>R67/$R$9</f>
        <v>0.0005834733501262964</v>
      </c>
      <c r="T67" s="219">
        <v>642</v>
      </c>
      <c r="U67" s="218">
        <v>920</v>
      </c>
      <c r="V67" s="217"/>
      <c r="W67" s="218"/>
      <c r="X67" s="217">
        <f>SUM(T67:W67)</f>
        <v>1562</v>
      </c>
      <c r="Y67" s="216">
        <f>IF(ISERROR(R67/X67-1),"         /0",IF(R67/X67&gt;5,"  *  ",(R67/X67-1)))</f>
        <v>-0.03713188220230479</v>
      </c>
    </row>
    <row r="68" spans="1:25" ht="19.5" customHeight="1" thickBot="1">
      <c r="A68" s="223" t="s">
        <v>168</v>
      </c>
      <c r="B68" s="221">
        <v>431</v>
      </c>
      <c r="C68" s="218">
        <v>280</v>
      </c>
      <c r="D68" s="217">
        <v>0</v>
      </c>
      <c r="E68" s="218">
        <v>4</v>
      </c>
      <c r="F68" s="217">
        <f>SUM(B68:E68)</f>
        <v>715</v>
      </c>
      <c r="G68" s="220">
        <f>F68/$F$9</f>
        <v>0.0008635286558663185</v>
      </c>
      <c r="H68" s="221">
        <v>418</v>
      </c>
      <c r="I68" s="218">
        <v>448</v>
      </c>
      <c r="J68" s="217">
        <v>44</v>
      </c>
      <c r="K68" s="218">
        <v>33</v>
      </c>
      <c r="L68" s="217">
        <f>SUM(H68:K68)</f>
        <v>943</v>
      </c>
      <c r="M68" s="222">
        <f>IF(ISERROR(F68/L68-1),"         /0",(F68/L68-1))</f>
        <v>-0.2417815482502651</v>
      </c>
      <c r="N68" s="221">
        <v>1215</v>
      </c>
      <c r="O68" s="218">
        <v>1226</v>
      </c>
      <c r="P68" s="217">
        <v>5</v>
      </c>
      <c r="Q68" s="218">
        <v>9</v>
      </c>
      <c r="R68" s="217">
        <f>SUM(N68:Q68)</f>
        <v>2455</v>
      </c>
      <c r="S68" s="220">
        <f>R68/$R$9</f>
        <v>0.0009524116187234425</v>
      </c>
      <c r="T68" s="219">
        <v>1533</v>
      </c>
      <c r="U68" s="218">
        <v>1719</v>
      </c>
      <c r="V68" s="217">
        <v>316</v>
      </c>
      <c r="W68" s="218">
        <v>223</v>
      </c>
      <c r="X68" s="217">
        <f>SUM(T68:W68)</f>
        <v>3791</v>
      </c>
      <c r="Y68" s="216">
        <f>IF(ISERROR(R68/X68-1),"         /0",IF(R68/X68&gt;5,"  *  ",(R68/X68-1)))</f>
        <v>-0.3524136111843841</v>
      </c>
    </row>
    <row r="69" spans="1:25" s="208" customFormat="1" ht="19.5" customHeight="1" thickBot="1">
      <c r="A69" s="267" t="s">
        <v>56</v>
      </c>
      <c r="B69" s="264">
        <v>1366</v>
      </c>
      <c r="C69" s="263">
        <v>184</v>
      </c>
      <c r="D69" s="262">
        <v>0</v>
      </c>
      <c r="E69" s="263">
        <v>0</v>
      </c>
      <c r="F69" s="262">
        <f>SUM(B69:E69)</f>
        <v>1550</v>
      </c>
      <c r="G69" s="265">
        <f>F69/$F$9</f>
        <v>0.0018719851980318794</v>
      </c>
      <c r="H69" s="264">
        <v>1208</v>
      </c>
      <c r="I69" s="263">
        <v>289</v>
      </c>
      <c r="J69" s="262">
        <v>14</v>
      </c>
      <c r="K69" s="263">
        <v>16</v>
      </c>
      <c r="L69" s="262">
        <f>SUM(H69:K69)</f>
        <v>1527</v>
      </c>
      <c r="M69" s="266">
        <f>IF(ISERROR(F69/L69-1),"         /0",(F69/L69-1))</f>
        <v>0.015062213490504295</v>
      </c>
      <c r="N69" s="264">
        <v>5131</v>
      </c>
      <c r="O69" s="263">
        <v>845</v>
      </c>
      <c r="P69" s="262">
        <v>0</v>
      </c>
      <c r="Q69" s="263">
        <v>0</v>
      </c>
      <c r="R69" s="262">
        <f>SUM(N69:Q69)</f>
        <v>5976</v>
      </c>
      <c r="S69" s="265">
        <f>R69/$R$9</f>
        <v>0.0023183754922571458</v>
      </c>
      <c r="T69" s="264">
        <v>4751</v>
      </c>
      <c r="U69" s="263">
        <v>989</v>
      </c>
      <c r="V69" s="262">
        <v>14</v>
      </c>
      <c r="W69" s="263">
        <v>19</v>
      </c>
      <c r="X69" s="262">
        <f>SUM(T69:W69)</f>
        <v>5773</v>
      </c>
      <c r="Y69" s="259">
        <f>IF(ISERROR(R69/X69-1),"         /0",IF(R69/X69&gt;5,"  *  ",(R69/X69-1)))</f>
        <v>0.03516369305387146</v>
      </c>
    </row>
    <row r="70" ht="15" thickTop="1">
      <c r="A70" s="116" t="s">
        <v>144</v>
      </c>
    </row>
    <row r="71" ht="14.25">
      <c r="A71" s="116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70:Y65536 M70:M65536 Y3 M3">
    <cfRule type="cellIs" priority="3" dxfId="101" operator="lessThan" stopIfTrue="1">
      <formula>0</formula>
    </cfRule>
  </conditionalFormatting>
  <conditionalFormatting sqref="Y9:Y69 M9:M69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1">
      <selection activeCell="T57" sqref="T57:W57"/>
    </sheetView>
  </sheetViews>
  <sheetFormatPr defaultColWidth="8.00390625" defaultRowHeight="15"/>
  <cols>
    <col min="1" max="1" width="18.140625" style="123" customWidth="1"/>
    <col min="2" max="2" width="8.28125" style="123" customWidth="1"/>
    <col min="3" max="3" width="9.7109375" style="123" bestFit="1" customWidth="1"/>
    <col min="4" max="4" width="8.00390625" style="123" bestFit="1" customWidth="1"/>
    <col min="5" max="5" width="9.140625" style="123" customWidth="1"/>
    <col min="6" max="6" width="8.7109375" style="123" bestFit="1" customWidth="1"/>
    <col min="7" max="7" width="9.00390625" style="123" bestFit="1" customWidth="1"/>
    <col min="8" max="8" width="8.28125" style="123" customWidth="1"/>
    <col min="9" max="9" width="9.7109375" style="123" bestFit="1" customWidth="1"/>
    <col min="10" max="10" width="7.8515625" style="123" customWidth="1"/>
    <col min="11" max="11" width="9.00390625" style="123" customWidth="1"/>
    <col min="12" max="12" width="8.28125" style="123" customWidth="1"/>
    <col min="13" max="13" width="8.8515625" style="123" bestFit="1" customWidth="1"/>
    <col min="14" max="14" width="9.28125" style="123" bestFit="1" customWidth="1"/>
    <col min="15" max="15" width="9.28125" style="123" customWidth="1"/>
    <col min="16" max="16" width="8.00390625" style="123" customWidth="1"/>
    <col min="17" max="17" width="9.28125" style="123" customWidth="1"/>
    <col min="18" max="18" width="9.8515625" style="123" bestFit="1" customWidth="1"/>
    <col min="19" max="19" width="9.7109375" style="123" customWidth="1"/>
    <col min="20" max="20" width="10.140625" style="123" customWidth="1"/>
    <col min="21" max="21" width="9.28125" style="123" customWidth="1"/>
    <col min="22" max="22" width="8.7109375" style="123" bestFit="1" customWidth="1"/>
    <col min="23" max="23" width="9.00390625" style="123" customWidth="1"/>
    <col min="24" max="24" width="9.8515625" style="123" bestFit="1" customWidth="1"/>
    <col min="25" max="25" width="8.7109375" style="123" customWidth="1"/>
    <col min="26" max="16384" width="8.00390625" style="123" customWidth="1"/>
  </cols>
  <sheetData>
    <row r="1" spans="24:25" ht="18.75" thickBot="1">
      <c r="X1" s="572" t="s">
        <v>28</v>
      </c>
      <c r="Y1" s="573"/>
    </row>
    <row r="2" ht="5.25" customHeight="1" thickBot="1"/>
    <row r="3" spans="1:25" ht="24" customHeight="1" thickTop="1">
      <c r="A3" s="630" t="s">
        <v>70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41" t="s">
        <v>45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58" customFormat="1" ht="15.75" customHeight="1" thickBot="1" thickTop="1">
      <c r="A5" s="657" t="s">
        <v>62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3" customFormat="1" ht="26.25" customHeight="1" thickBot="1">
      <c r="A6" s="658"/>
      <c r="B6" s="636" t="s">
        <v>147</v>
      </c>
      <c r="C6" s="637"/>
      <c r="D6" s="637"/>
      <c r="E6" s="637"/>
      <c r="F6" s="637"/>
      <c r="G6" s="633" t="s">
        <v>34</v>
      </c>
      <c r="H6" s="636" t="s">
        <v>148</v>
      </c>
      <c r="I6" s="637"/>
      <c r="J6" s="637"/>
      <c r="K6" s="637"/>
      <c r="L6" s="637"/>
      <c r="M6" s="644" t="s">
        <v>33</v>
      </c>
      <c r="N6" s="636" t="s">
        <v>149</v>
      </c>
      <c r="O6" s="637"/>
      <c r="P6" s="637"/>
      <c r="Q6" s="637"/>
      <c r="R6" s="637"/>
      <c r="S6" s="633" t="s">
        <v>34</v>
      </c>
      <c r="T6" s="636" t="s">
        <v>150</v>
      </c>
      <c r="U6" s="637"/>
      <c r="V6" s="637"/>
      <c r="W6" s="637"/>
      <c r="X6" s="637"/>
      <c r="Y6" s="638" t="s">
        <v>33</v>
      </c>
    </row>
    <row r="7" spans="1:25" s="163" customFormat="1" ht="26.25" customHeight="1">
      <c r="A7" s="659"/>
      <c r="B7" s="571" t="s">
        <v>22</v>
      </c>
      <c r="C7" s="567"/>
      <c r="D7" s="566" t="s">
        <v>21</v>
      </c>
      <c r="E7" s="567"/>
      <c r="F7" s="656" t="s">
        <v>17</v>
      </c>
      <c r="G7" s="634"/>
      <c r="H7" s="571" t="s">
        <v>22</v>
      </c>
      <c r="I7" s="567"/>
      <c r="J7" s="566" t="s">
        <v>21</v>
      </c>
      <c r="K7" s="567"/>
      <c r="L7" s="656" t="s">
        <v>17</v>
      </c>
      <c r="M7" s="645"/>
      <c r="N7" s="571" t="s">
        <v>22</v>
      </c>
      <c r="O7" s="567"/>
      <c r="P7" s="566" t="s">
        <v>21</v>
      </c>
      <c r="Q7" s="567"/>
      <c r="R7" s="656" t="s">
        <v>17</v>
      </c>
      <c r="S7" s="634"/>
      <c r="T7" s="571" t="s">
        <v>22</v>
      </c>
      <c r="U7" s="567"/>
      <c r="V7" s="566" t="s">
        <v>21</v>
      </c>
      <c r="W7" s="567"/>
      <c r="X7" s="656" t="s">
        <v>17</v>
      </c>
      <c r="Y7" s="639"/>
    </row>
    <row r="8" spans="1:25" s="254" customFormat="1" ht="15" thickBot="1">
      <c r="A8" s="660"/>
      <c r="B8" s="257" t="s">
        <v>31</v>
      </c>
      <c r="C8" s="255" t="s">
        <v>30</v>
      </c>
      <c r="D8" s="256" t="s">
        <v>31</v>
      </c>
      <c r="E8" s="255" t="s">
        <v>30</v>
      </c>
      <c r="F8" s="629"/>
      <c r="G8" s="635"/>
      <c r="H8" s="257" t="s">
        <v>31</v>
      </c>
      <c r="I8" s="255" t="s">
        <v>30</v>
      </c>
      <c r="J8" s="256" t="s">
        <v>31</v>
      </c>
      <c r="K8" s="255" t="s">
        <v>30</v>
      </c>
      <c r="L8" s="629"/>
      <c r="M8" s="646"/>
      <c r="N8" s="257" t="s">
        <v>31</v>
      </c>
      <c r="O8" s="255" t="s">
        <v>30</v>
      </c>
      <c r="P8" s="256" t="s">
        <v>31</v>
      </c>
      <c r="Q8" s="255" t="s">
        <v>30</v>
      </c>
      <c r="R8" s="629"/>
      <c r="S8" s="635"/>
      <c r="T8" s="257" t="s">
        <v>31</v>
      </c>
      <c r="U8" s="255" t="s">
        <v>30</v>
      </c>
      <c r="V8" s="256" t="s">
        <v>31</v>
      </c>
      <c r="W8" s="255" t="s">
        <v>30</v>
      </c>
      <c r="X8" s="629"/>
      <c r="Y8" s="640"/>
    </row>
    <row r="9" spans="1:25" s="247" customFormat="1" ht="18" customHeight="1" thickBot="1" thickTop="1">
      <c r="A9" s="311" t="s">
        <v>24</v>
      </c>
      <c r="B9" s="309">
        <f>B10+B19+B32+B43+B53+B57</f>
        <v>28371.482999999997</v>
      </c>
      <c r="C9" s="308">
        <f>C10+C19+C32+C43+C53+C57</f>
        <v>16314.101999999999</v>
      </c>
      <c r="D9" s="307">
        <f>D10+D19+D32+D43+D53+D57</f>
        <v>3826.8700000000003</v>
      </c>
      <c r="E9" s="308">
        <f>E10+E19+E32+E43+E53+E57</f>
        <v>2381.311</v>
      </c>
      <c r="F9" s="307">
        <f aca="true" t="shared" si="0" ref="F9:F18">SUM(B9:E9)</f>
        <v>50893.765999999996</v>
      </c>
      <c r="G9" s="310">
        <f aca="true" t="shared" si="1" ref="G9:G18">F9/$F$9</f>
        <v>1</v>
      </c>
      <c r="H9" s="309">
        <f>H10+H19+H32+H43+H53+H57</f>
        <v>24265.557999999997</v>
      </c>
      <c r="I9" s="308">
        <f>I10+I19+I32+I43+I53+I57</f>
        <v>15489.087000000001</v>
      </c>
      <c r="J9" s="307">
        <f>J10+J19+J32+J43+J53+J57</f>
        <v>2973.8970000000004</v>
      </c>
      <c r="K9" s="308">
        <f>K10+K19+K32+K43+K53+K57</f>
        <v>2387.3499999999995</v>
      </c>
      <c r="L9" s="307">
        <f aca="true" t="shared" si="2" ref="L9:L18">SUM(H9:K9)</f>
        <v>45115.89199999999</v>
      </c>
      <c r="M9" s="434">
        <f aca="true" t="shared" si="3" ref="M9:M21">IF(ISERROR(F9/L9-1),"         /0",(F9/L9-1))</f>
        <v>0.12806737812033075</v>
      </c>
      <c r="N9" s="309">
        <f>N10+N19+N32+N43+N53+N57</f>
        <v>83048.58600000001</v>
      </c>
      <c r="O9" s="308">
        <f>O10+O19+O32+O43+O53+O57</f>
        <v>45100.42</v>
      </c>
      <c r="P9" s="307">
        <f>P10+P19+P32+P43+P53+P57</f>
        <v>12274.574999999997</v>
      </c>
      <c r="Q9" s="308">
        <f>Q10+Q19+Q32+Q43+Q53+Q57</f>
        <v>4415.137999999999</v>
      </c>
      <c r="R9" s="307">
        <f aca="true" t="shared" si="4" ref="R9:R18">SUM(N9:Q9)</f>
        <v>144838.719</v>
      </c>
      <c r="S9" s="310">
        <f aca="true" t="shared" si="5" ref="S9:S18">R9/$R$9</f>
        <v>1</v>
      </c>
      <c r="T9" s="309">
        <f>T10+T19+T32+T43+T53+T57</f>
        <v>77038.62700000001</v>
      </c>
      <c r="U9" s="308">
        <f>U10+U19+U32+U43+U53+U57</f>
        <v>41981.073</v>
      </c>
      <c r="V9" s="307">
        <f>V10+V19+V32+V43+V53+V57</f>
        <v>10113.792</v>
      </c>
      <c r="W9" s="308">
        <f>W10+W19+W32+W43+W53+W57</f>
        <v>6026.237</v>
      </c>
      <c r="X9" s="307">
        <f aca="true" t="shared" si="6" ref="X9:X18">SUM(T9:W9)</f>
        <v>135159.72900000002</v>
      </c>
      <c r="Y9" s="306">
        <f>IF(ISERROR(R9/X9-1),"         /0",(R9/X9-1))</f>
        <v>0.07161149309495873</v>
      </c>
    </row>
    <row r="10" spans="1:25" s="224" customFormat="1" ht="19.5" customHeight="1" thickTop="1">
      <c r="A10" s="305" t="s">
        <v>61</v>
      </c>
      <c r="B10" s="302">
        <f>SUM(B11:B18)</f>
        <v>17756.901999999995</v>
      </c>
      <c r="C10" s="301">
        <f>SUM(C11:C18)</f>
        <v>7476.174</v>
      </c>
      <c r="D10" s="300">
        <f>SUM(D11:D18)</f>
        <v>3621.877</v>
      </c>
      <c r="E10" s="301">
        <f>SUM(E11:E18)</f>
        <v>1829.154</v>
      </c>
      <c r="F10" s="300">
        <f t="shared" si="0"/>
        <v>30684.106999999993</v>
      </c>
      <c r="G10" s="303">
        <f t="shared" si="1"/>
        <v>0.6029050198407403</v>
      </c>
      <c r="H10" s="302">
        <f>SUM(H11:H18)</f>
        <v>16090.288</v>
      </c>
      <c r="I10" s="301">
        <f>SUM(I11:I18)</f>
        <v>8066.206</v>
      </c>
      <c r="J10" s="300">
        <f>SUM(J11:J18)</f>
        <v>2801.366</v>
      </c>
      <c r="K10" s="301">
        <f>SUM(K11:K18)</f>
        <v>1516.591</v>
      </c>
      <c r="L10" s="300">
        <f t="shared" si="2"/>
        <v>28474.451</v>
      </c>
      <c r="M10" s="304">
        <f t="shared" si="3"/>
        <v>0.07760135568548776</v>
      </c>
      <c r="N10" s="302">
        <f>SUM(N11:N18)</f>
        <v>54752.277</v>
      </c>
      <c r="O10" s="301">
        <f>SUM(O11:O18)</f>
        <v>21622.371000000003</v>
      </c>
      <c r="P10" s="300">
        <f>SUM(P11:P18)</f>
        <v>10914.992999999999</v>
      </c>
      <c r="Q10" s="301">
        <f>SUM(Q11:Q18)</f>
        <v>3234.712</v>
      </c>
      <c r="R10" s="300">
        <f t="shared" si="4"/>
        <v>90524.353</v>
      </c>
      <c r="S10" s="303">
        <f t="shared" si="5"/>
        <v>0.6250010606625153</v>
      </c>
      <c r="T10" s="302">
        <f>SUM(T11:T18)</f>
        <v>52926.50100000002</v>
      </c>
      <c r="U10" s="301">
        <f>SUM(U11:U18)</f>
        <v>21866.013</v>
      </c>
      <c r="V10" s="300">
        <f>SUM(V11:V18)</f>
        <v>9562.582</v>
      </c>
      <c r="W10" s="301">
        <f>SUM(W11:W18)</f>
        <v>3767.736</v>
      </c>
      <c r="X10" s="300">
        <f t="shared" si="6"/>
        <v>88122.83200000002</v>
      </c>
      <c r="Y10" s="299">
        <f aca="true" t="shared" si="7" ref="Y10:Y18">IF(ISERROR(R10/X10-1),"         /0",IF(R10/X10&gt;5,"  *  ",(R10/X10-1)))</f>
        <v>0.027251972564839688</v>
      </c>
    </row>
    <row r="11" spans="1:25" ht="19.5" customHeight="1">
      <c r="A11" s="223" t="s">
        <v>264</v>
      </c>
      <c r="B11" s="221">
        <v>12162.886999999999</v>
      </c>
      <c r="C11" s="218">
        <v>5564.399</v>
      </c>
      <c r="D11" s="217">
        <v>2862.141</v>
      </c>
      <c r="E11" s="218">
        <v>1828.954</v>
      </c>
      <c r="F11" s="217">
        <f t="shared" si="0"/>
        <v>22418.381</v>
      </c>
      <c r="G11" s="220">
        <f t="shared" si="1"/>
        <v>0.4404936549596271</v>
      </c>
      <c r="H11" s="221">
        <v>10436.505</v>
      </c>
      <c r="I11" s="218">
        <v>5782.892</v>
      </c>
      <c r="J11" s="217">
        <v>2136.946</v>
      </c>
      <c r="K11" s="218">
        <v>1516.4409999999998</v>
      </c>
      <c r="L11" s="217">
        <f t="shared" si="2"/>
        <v>19872.784</v>
      </c>
      <c r="M11" s="222">
        <f t="shared" si="3"/>
        <v>0.12809463435017476</v>
      </c>
      <c r="N11" s="221">
        <v>40063.263999999996</v>
      </c>
      <c r="O11" s="218">
        <v>16433.173</v>
      </c>
      <c r="P11" s="217">
        <v>8666.089</v>
      </c>
      <c r="Q11" s="218">
        <v>3173.742</v>
      </c>
      <c r="R11" s="217">
        <f t="shared" si="4"/>
        <v>68336.268</v>
      </c>
      <c r="S11" s="220">
        <f t="shared" si="5"/>
        <v>0.47180939234901675</v>
      </c>
      <c r="T11" s="221">
        <v>37404.59700000001</v>
      </c>
      <c r="U11" s="218">
        <v>15912.715</v>
      </c>
      <c r="V11" s="217">
        <v>7241.795</v>
      </c>
      <c r="W11" s="218">
        <v>3710.508</v>
      </c>
      <c r="X11" s="217">
        <f t="shared" si="6"/>
        <v>64269.615000000005</v>
      </c>
      <c r="Y11" s="216">
        <f t="shared" si="7"/>
        <v>0.06327489280898901</v>
      </c>
    </row>
    <row r="12" spans="1:25" ht="19.5" customHeight="1">
      <c r="A12" s="223" t="s">
        <v>270</v>
      </c>
      <c r="B12" s="221">
        <v>5034.4</v>
      </c>
      <c r="C12" s="218">
        <v>363.818</v>
      </c>
      <c r="D12" s="217">
        <v>758.535</v>
      </c>
      <c r="E12" s="218">
        <v>0</v>
      </c>
      <c r="F12" s="217">
        <f t="shared" si="0"/>
        <v>6156.753</v>
      </c>
      <c r="G12" s="220">
        <f t="shared" si="1"/>
        <v>0.1209726354304376</v>
      </c>
      <c r="H12" s="221">
        <v>4462.687</v>
      </c>
      <c r="I12" s="218">
        <v>381.168</v>
      </c>
      <c r="J12" s="217">
        <v>664.27</v>
      </c>
      <c r="K12" s="218"/>
      <c r="L12" s="217">
        <f t="shared" si="2"/>
        <v>5508.125</v>
      </c>
      <c r="M12" s="222">
        <f t="shared" si="3"/>
        <v>0.11775840236014967</v>
      </c>
      <c r="N12" s="221">
        <v>12836.024000000001</v>
      </c>
      <c r="O12" s="218">
        <v>983.3860000000001</v>
      </c>
      <c r="P12" s="217">
        <v>2246.783</v>
      </c>
      <c r="Q12" s="218">
        <v>60.211999999999996</v>
      </c>
      <c r="R12" s="217">
        <f t="shared" si="4"/>
        <v>16126.405</v>
      </c>
      <c r="S12" s="220">
        <f t="shared" si="5"/>
        <v>0.11134042824557154</v>
      </c>
      <c r="T12" s="221">
        <v>12350.431000000002</v>
      </c>
      <c r="U12" s="218">
        <v>947.3410000000001</v>
      </c>
      <c r="V12" s="217">
        <v>2320.477</v>
      </c>
      <c r="W12" s="218">
        <v>57.078</v>
      </c>
      <c r="X12" s="217">
        <f t="shared" si="6"/>
        <v>15675.327000000003</v>
      </c>
      <c r="Y12" s="216">
        <f t="shared" si="7"/>
        <v>0.028776305591583284</v>
      </c>
    </row>
    <row r="13" spans="1:25" ht="19.5" customHeight="1">
      <c r="A13" s="223" t="s">
        <v>269</v>
      </c>
      <c r="B13" s="221">
        <v>42.481</v>
      </c>
      <c r="C13" s="218">
        <v>796.411</v>
      </c>
      <c r="D13" s="217">
        <v>0</v>
      </c>
      <c r="E13" s="218">
        <v>0</v>
      </c>
      <c r="F13" s="217">
        <f t="shared" si="0"/>
        <v>838.8919999999999</v>
      </c>
      <c r="G13" s="220">
        <f t="shared" si="1"/>
        <v>0.016483197568833874</v>
      </c>
      <c r="H13" s="221">
        <v>55.305</v>
      </c>
      <c r="I13" s="218">
        <v>743.1709999999999</v>
      </c>
      <c r="J13" s="217"/>
      <c r="K13" s="218"/>
      <c r="L13" s="217">
        <f t="shared" si="2"/>
        <v>798.4759999999999</v>
      </c>
      <c r="M13" s="222">
        <f>IF(ISERROR(F13/L13-1),"         /0",(F13/L13-1))</f>
        <v>0.05061642428826918</v>
      </c>
      <c r="N13" s="221">
        <v>98.566</v>
      </c>
      <c r="O13" s="218">
        <v>1834.0569999999998</v>
      </c>
      <c r="P13" s="217"/>
      <c r="Q13" s="218"/>
      <c r="R13" s="217">
        <f t="shared" si="4"/>
        <v>1932.6229999999998</v>
      </c>
      <c r="S13" s="220">
        <f t="shared" si="5"/>
        <v>0.013343275978573103</v>
      </c>
      <c r="T13" s="221">
        <v>138.387</v>
      </c>
      <c r="U13" s="218">
        <v>1924.0729999999999</v>
      </c>
      <c r="V13" s="217">
        <v>0</v>
      </c>
      <c r="W13" s="218">
        <v>0</v>
      </c>
      <c r="X13" s="217">
        <f t="shared" si="6"/>
        <v>2062.46</v>
      </c>
      <c r="Y13" s="216">
        <f t="shared" si="7"/>
        <v>-0.06295249362411892</v>
      </c>
    </row>
    <row r="14" spans="1:25" ht="19.5" customHeight="1">
      <c r="A14" s="223" t="s">
        <v>276</v>
      </c>
      <c r="B14" s="221">
        <v>80.387</v>
      </c>
      <c r="C14" s="218">
        <v>293.767</v>
      </c>
      <c r="D14" s="217">
        <v>0</v>
      </c>
      <c r="E14" s="218">
        <v>0</v>
      </c>
      <c r="F14" s="217">
        <f t="shared" si="0"/>
        <v>374.154</v>
      </c>
      <c r="G14" s="220">
        <f t="shared" si="1"/>
        <v>0.007351666606868905</v>
      </c>
      <c r="H14" s="221">
        <v>20.611</v>
      </c>
      <c r="I14" s="218">
        <v>657.242</v>
      </c>
      <c r="J14" s="217">
        <v>0</v>
      </c>
      <c r="K14" s="218">
        <v>0</v>
      </c>
      <c r="L14" s="217">
        <f t="shared" si="2"/>
        <v>677.853</v>
      </c>
      <c r="M14" s="222">
        <f t="shared" si="3"/>
        <v>-0.448030767732827</v>
      </c>
      <c r="N14" s="221">
        <v>116.73</v>
      </c>
      <c r="O14" s="218">
        <v>873.7919999999999</v>
      </c>
      <c r="P14" s="217">
        <v>0</v>
      </c>
      <c r="Q14" s="218">
        <v>0</v>
      </c>
      <c r="R14" s="217">
        <f t="shared" si="4"/>
        <v>990.5219999999999</v>
      </c>
      <c r="S14" s="220">
        <f t="shared" si="5"/>
        <v>0.006838792878304867</v>
      </c>
      <c r="T14" s="221">
        <v>53.787000000000006</v>
      </c>
      <c r="U14" s="218">
        <v>1747.944</v>
      </c>
      <c r="V14" s="217">
        <v>0</v>
      </c>
      <c r="W14" s="218">
        <v>0</v>
      </c>
      <c r="X14" s="217">
        <f t="shared" si="6"/>
        <v>1801.731</v>
      </c>
      <c r="Y14" s="216">
        <f t="shared" si="7"/>
        <v>-0.4502386871292108</v>
      </c>
    </row>
    <row r="15" spans="1:25" ht="19.5" customHeight="1">
      <c r="A15" s="223" t="s">
        <v>273</v>
      </c>
      <c r="B15" s="221">
        <v>129.428</v>
      </c>
      <c r="C15" s="218">
        <v>103.721</v>
      </c>
      <c r="D15" s="217">
        <v>0</v>
      </c>
      <c r="E15" s="218">
        <v>0</v>
      </c>
      <c r="F15" s="217">
        <f t="shared" si="0"/>
        <v>233.149</v>
      </c>
      <c r="G15" s="220">
        <f t="shared" si="1"/>
        <v>0.0045810915230757344</v>
      </c>
      <c r="H15" s="221">
        <v>129.115</v>
      </c>
      <c r="I15" s="218">
        <v>99.898</v>
      </c>
      <c r="J15" s="217"/>
      <c r="K15" s="218"/>
      <c r="L15" s="217">
        <f t="shared" si="2"/>
        <v>229.013</v>
      </c>
      <c r="M15" s="222">
        <f t="shared" si="3"/>
        <v>0.018060110124752615</v>
      </c>
      <c r="N15" s="221">
        <v>386.106</v>
      </c>
      <c r="O15" s="218">
        <v>278.525</v>
      </c>
      <c r="P15" s="217"/>
      <c r="Q15" s="218"/>
      <c r="R15" s="217">
        <f t="shared" si="4"/>
        <v>664.631</v>
      </c>
      <c r="S15" s="220">
        <f t="shared" si="5"/>
        <v>0.004588766074353363</v>
      </c>
      <c r="T15" s="221">
        <v>424.01300000000003</v>
      </c>
      <c r="U15" s="218">
        <v>298.36</v>
      </c>
      <c r="V15" s="217"/>
      <c r="W15" s="218"/>
      <c r="X15" s="217">
        <f t="shared" si="6"/>
        <v>722.373</v>
      </c>
      <c r="Y15" s="216">
        <f t="shared" si="7"/>
        <v>-0.07993377382598754</v>
      </c>
    </row>
    <row r="16" spans="1:25" ht="19.5" customHeight="1">
      <c r="A16" s="223" t="s">
        <v>277</v>
      </c>
      <c r="B16" s="221">
        <v>75.445</v>
      </c>
      <c r="C16" s="218">
        <v>0.105</v>
      </c>
      <c r="D16" s="217">
        <v>0</v>
      </c>
      <c r="E16" s="218">
        <v>0</v>
      </c>
      <c r="F16" s="217">
        <f t="shared" si="0"/>
        <v>75.55</v>
      </c>
      <c r="G16" s="220">
        <f t="shared" si="1"/>
        <v>0.0014844647181346336</v>
      </c>
      <c r="H16" s="221">
        <v>29.2</v>
      </c>
      <c r="I16" s="218">
        <v>1.223</v>
      </c>
      <c r="J16" s="217"/>
      <c r="K16" s="218"/>
      <c r="L16" s="217">
        <f t="shared" si="2"/>
        <v>30.423</v>
      </c>
      <c r="M16" s="222">
        <f t="shared" si="3"/>
        <v>1.483318541892647</v>
      </c>
      <c r="N16" s="221">
        <v>211.672</v>
      </c>
      <c r="O16" s="218">
        <v>2.669</v>
      </c>
      <c r="P16" s="217"/>
      <c r="Q16" s="218"/>
      <c r="R16" s="217">
        <f t="shared" si="4"/>
        <v>214.341</v>
      </c>
      <c r="S16" s="220">
        <f t="shared" si="5"/>
        <v>0.001479859815661584</v>
      </c>
      <c r="T16" s="221">
        <v>59.552</v>
      </c>
      <c r="U16" s="218">
        <v>1.359</v>
      </c>
      <c r="V16" s="217"/>
      <c r="W16" s="218"/>
      <c r="X16" s="217">
        <f t="shared" si="6"/>
        <v>60.911</v>
      </c>
      <c r="Y16" s="216">
        <f t="shared" si="7"/>
        <v>2.5189210487432483</v>
      </c>
    </row>
    <row r="17" spans="1:25" ht="19.5" customHeight="1">
      <c r="A17" s="223" t="s">
        <v>267</v>
      </c>
      <c r="B17" s="221">
        <v>46.948</v>
      </c>
      <c r="C17" s="218">
        <v>0.569</v>
      </c>
      <c r="D17" s="217">
        <v>0</v>
      </c>
      <c r="E17" s="218">
        <v>0</v>
      </c>
      <c r="F17" s="217">
        <f t="shared" si="0"/>
        <v>47.517</v>
      </c>
      <c r="G17" s="220">
        <f t="shared" si="1"/>
        <v>0.0009336506950576227</v>
      </c>
      <c r="H17" s="221">
        <v>253.733</v>
      </c>
      <c r="I17" s="218">
        <v>202.999</v>
      </c>
      <c r="J17" s="217">
        <v>0</v>
      </c>
      <c r="K17" s="218"/>
      <c r="L17" s="217">
        <f t="shared" si="2"/>
        <v>456.73199999999997</v>
      </c>
      <c r="M17" s="222">
        <f t="shared" si="3"/>
        <v>-0.8959630592995455</v>
      </c>
      <c r="N17" s="221">
        <v>414.982</v>
      </c>
      <c r="O17" s="218">
        <v>253.68499999999997</v>
      </c>
      <c r="P17" s="217">
        <v>0</v>
      </c>
      <c r="Q17" s="218"/>
      <c r="R17" s="217">
        <f t="shared" si="4"/>
        <v>668.667</v>
      </c>
      <c r="S17" s="220">
        <f t="shared" si="5"/>
        <v>0.004616631551401666</v>
      </c>
      <c r="T17" s="221">
        <v>631.014</v>
      </c>
      <c r="U17" s="218">
        <v>470.69000000000005</v>
      </c>
      <c r="V17" s="217">
        <v>0</v>
      </c>
      <c r="W17" s="218">
        <v>0</v>
      </c>
      <c r="X17" s="217">
        <f t="shared" si="6"/>
        <v>1101.7040000000002</v>
      </c>
      <c r="Y17" s="216">
        <f t="shared" si="7"/>
        <v>-0.39306111260374843</v>
      </c>
    </row>
    <row r="18" spans="1:25" ht="19.5" customHeight="1" thickBot="1">
      <c r="A18" s="223" t="s">
        <v>263</v>
      </c>
      <c r="B18" s="221">
        <v>184.92600000000002</v>
      </c>
      <c r="C18" s="218">
        <v>353.384</v>
      </c>
      <c r="D18" s="217">
        <v>1.2009999999999998</v>
      </c>
      <c r="E18" s="218">
        <v>0.2</v>
      </c>
      <c r="F18" s="217">
        <f t="shared" si="0"/>
        <v>539.7110000000001</v>
      </c>
      <c r="G18" s="220">
        <f t="shared" si="1"/>
        <v>0.010604658338704984</v>
      </c>
      <c r="H18" s="221">
        <v>703.1320000000001</v>
      </c>
      <c r="I18" s="218">
        <v>197.613</v>
      </c>
      <c r="J18" s="217">
        <v>0.15</v>
      </c>
      <c r="K18" s="218">
        <v>0.15</v>
      </c>
      <c r="L18" s="217">
        <f t="shared" si="2"/>
        <v>901.0450000000001</v>
      </c>
      <c r="M18" s="222">
        <f t="shared" si="3"/>
        <v>-0.40101659739524653</v>
      </c>
      <c r="N18" s="221">
        <v>624.933</v>
      </c>
      <c r="O18" s="218">
        <v>963.0839999999998</v>
      </c>
      <c r="P18" s="217">
        <v>2.121</v>
      </c>
      <c r="Q18" s="218">
        <v>0.758</v>
      </c>
      <c r="R18" s="217">
        <f t="shared" si="4"/>
        <v>1590.896</v>
      </c>
      <c r="S18" s="220">
        <f t="shared" si="5"/>
        <v>0.010983913769632276</v>
      </c>
      <c r="T18" s="221">
        <v>1864.72</v>
      </c>
      <c r="U18" s="218">
        <v>563.531</v>
      </c>
      <c r="V18" s="217">
        <v>0.31</v>
      </c>
      <c r="W18" s="218">
        <v>0.15</v>
      </c>
      <c r="X18" s="217">
        <f t="shared" si="6"/>
        <v>2428.7110000000002</v>
      </c>
      <c r="Y18" s="216">
        <f t="shared" si="7"/>
        <v>-0.344962821842533</v>
      </c>
    </row>
    <row r="19" spans="1:25" s="224" customFormat="1" ht="19.5" customHeight="1">
      <c r="A19" s="231" t="s">
        <v>60</v>
      </c>
      <c r="B19" s="228">
        <f>SUM(B20:B31)</f>
        <v>4266.2699999999995</v>
      </c>
      <c r="C19" s="227">
        <f>SUM(C20:C31)</f>
        <v>4642.130999999999</v>
      </c>
      <c r="D19" s="226">
        <f>SUM(D20:D31)</f>
        <v>147.74</v>
      </c>
      <c r="E19" s="227">
        <f>SUM(E20:E31)</f>
        <v>398.50300000000004</v>
      </c>
      <c r="F19" s="226">
        <f aca="true" t="shared" si="8" ref="F19:F57">SUM(B19:E19)</f>
        <v>9454.643999999998</v>
      </c>
      <c r="G19" s="229">
        <f aca="true" t="shared" si="9" ref="G19:G57">F19/$F$9</f>
        <v>0.1857721434880649</v>
      </c>
      <c r="H19" s="228">
        <f>SUM(H20:H31)</f>
        <v>3412.1990000000005</v>
      </c>
      <c r="I19" s="227">
        <f>SUM(I20:I31)</f>
        <v>4322.9270000000015</v>
      </c>
      <c r="J19" s="226">
        <f>SUM(J20:J31)</f>
        <v>164.86</v>
      </c>
      <c r="K19" s="227">
        <f>SUM(K20:K31)</f>
        <v>403.55100000000004</v>
      </c>
      <c r="L19" s="226">
        <f aca="true" t="shared" si="10" ref="L19:L57">SUM(H19:K19)</f>
        <v>8303.537000000002</v>
      </c>
      <c r="M19" s="230">
        <f t="shared" si="3"/>
        <v>0.1386285145715611</v>
      </c>
      <c r="N19" s="228">
        <f>SUM(N20:N31)</f>
        <v>10781.233</v>
      </c>
      <c r="O19" s="227">
        <f>SUM(O20:O31)</f>
        <v>12855.278999999999</v>
      </c>
      <c r="P19" s="226">
        <f>SUM(P20:P31)</f>
        <v>543.4959999999999</v>
      </c>
      <c r="Q19" s="227">
        <f>SUM(Q20:Q31)</f>
        <v>875.501</v>
      </c>
      <c r="R19" s="226">
        <f aca="true" t="shared" si="11" ref="R19:R57">SUM(N19:Q19)</f>
        <v>25055.509</v>
      </c>
      <c r="S19" s="229">
        <f aca="true" t="shared" si="12" ref="S19:S57">R19/$R$9</f>
        <v>0.1729890265047152</v>
      </c>
      <c r="T19" s="228">
        <f>SUM(T20:T31)</f>
        <v>9444.043999999998</v>
      </c>
      <c r="U19" s="227">
        <f>SUM(U20:U31)</f>
        <v>11047.707</v>
      </c>
      <c r="V19" s="226">
        <f>SUM(V20:V31)</f>
        <v>326.76700000000005</v>
      </c>
      <c r="W19" s="227">
        <f>SUM(W20:W31)</f>
        <v>1210.4180000000001</v>
      </c>
      <c r="X19" s="226">
        <f aca="true" t="shared" si="13" ref="X19:X57">SUM(T19:W19)</f>
        <v>22028.935999999998</v>
      </c>
      <c r="Y19" s="225">
        <f aca="true" t="shared" si="14" ref="Y19:Y57">IF(ISERROR(R19/X19-1),"         /0",IF(R19/X19&gt;5,"  *  ",(R19/X19-1)))</f>
        <v>0.13739079363615203</v>
      </c>
    </row>
    <row r="20" spans="1:25" ht="19.5" customHeight="1">
      <c r="A20" s="238" t="s">
        <v>287</v>
      </c>
      <c r="B20" s="235">
        <v>1006.6589999999999</v>
      </c>
      <c r="C20" s="233">
        <v>1308.6100000000001</v>
      </c>
      <c r="D20" s="234">
        <v>0</v>
      </c>
      <c r="E20" s="233">
        <v>0</v>
      </c>
      <c r="F20" s="234">
        <f t="shared" si="8"/>
        <v>2315.2690000000002</v>
      </c>
      <c r="G20" s="236">
        <f t="shared" si="9"/>
        <v>0.045492192501533496</v>
      </c>
      <c r="H20" s="235">
        <v>849.155</v>
      </c>
      <c r="I20" s="233">
        <v>605.3410000000001</v>
      </c>
      <c r="J20" s="234"/>
      <c r="K20" s="233"/>
      <c r="L20" s="217">
        <f t="shared" si="10"/>
        <v>1454.496</v>
      </c>
      <c r="M20" s="237">
        <f t="shared" si="3"/>
        <v>0.5918015587529977</v>
      </c>
      <c r="N20" s="235">
        <v>2211.14</v>
      </c>
      <c r="O20" s="233">
        <v>3672.5009999999997</v>
      </c>
      <c r="P20" s="234">
        <v>9.223</v>
      </c>
      <c r="Q20" s="233">
        <v>0.2</v>
      </c>
      <c r="R20" s="234">
        <f t="shared" si="11"/>
        <v>5893.063999999999</v>
      </c>
      <c r="S20" s="236">
        <f t="shared" si="12"/>
        <v>0.04068707622303674</v>
      </c>
      <c r="T20" s="239">
        <v>2037.8909999999996</v>
      </c>
      <c r="U20" s="233">
        <v>2072.517</v>
      </c>
      <c r="V20" s="234"/>
      <c r="W20" s="233">
        <v>23.602</v>
      </c>
      <c r="X20" s="234">
        <f t="shared" si="13"/>
        <v>4134.009999999999</v>
      </c>
      <c r="Y20" s="232">
        <f t="shared" si="14"/>
        <v>0.42550792088069467</v>
      </c>
    </row>
    <row r="21" spans="1:25" ht="19.5" customHeight="1">
      <c r="A21" s="238" t="s">
        <v>288</v>
      </c>
      <c r="B21" s="235">
        <v>620.6689999999999</v>
      </c>
      <c r="C21" s="233">
        <v>1136.78</v>
      </c>
      <c r="D21" s="234">
        <v>0</v>
      </c>
      <c r="E21" s="233">
        <v>0</v>
      </c>
      <c r="F21" s="234">
        <f t="shared" si="8"/>
        <v>1757.4489999999998</v>
      </c>
      <c r="G21" s="236">
        <f t="shared" si="9"/>
        <v>0.034531714552230225</v>
      </c>
      <c r="H21" s="235">
        <v>162.503</v>
      </c>
      <c r="I21" s="233">
        <v>482.96799999999996</v>
      </c>
      <c r="J21" s="234"/>
      <c r="K21" s="233"/>
      <c r="L21" s="234">
        <f t="shared" si="10"/>
        <v>645.471</v>
      </c>
      <c r="M21" s="237">
        <f t="shared" si="3"/>
        <v>1.7227388991914427</v>
      </c>
      <c r="N21" s="235">
        <v>1583.763</v>
      </c>
      <c r="O21" s="233">
        <v>3592.064</v>
      </c>
      <c r="P21" s="234"/>
      <c r="Q21" s="233"/>
      <c r="R21" s="234">
        <f t="shared" si="11"/>
        <v>5175.826999999999</v>
      </c>
      <c r="S21" s="236">
        <f t="shared" si="12"/>
        <v>0.035735106163152404</v>
      </c>
      <c r="T21" s="239">
        <v>693.6279999999999</v>
      </c>
      <c r="U21" s="233">
        <v>1598.456</v>
      </c>
      <c r="V21" s="234"/>
      <c r="W21" s="233">
        <v>0.2</v>
      </c>
      <c r="X21" s="234">
        <f t="shared" si="13"/>
        <v>2292.2839999999997</v>
      </c>
      <c r="Y21" s="232">
        <f t="shared" si="14"/>
        <v>1.257934444423117</v>
      </c>
    </row>
    <row r="22" spans="1:25" ht="19.5" customHeight="1">
      <c r="A22" s="238" t="s">
        <v>286</v>
      </c>
      <c r="B22" s="235">
        <v>730.13</v>
      </c>
      <c r="C22" s="233">
        <v>666.026</v>
      </c>
      <c r="D22" s="234">
        <v>0</v>
      </c>
      <c r="E22" s="233">
        <v>29.537</v>
      </c>
      <c r="F22" s="217">
        <f t="shared" si="8"/>
        <v>1425.693</v>
      </c>
      <c r="G22" s="236">
        <f t="shared" si="9"/>
        <v>0.02801311657698902</v>
      </c>
      <c r="H22" s="235">
        <v>742.948</v>
      </c>
      <c r="I22" s="233">
        <v>775.148</v>
      </c>
      <c r="J22" s="234">
        <v>0</v>
      </c>
      <c r="K22" s="233"/>
      <c r="L22" s="234">
        <f t="shared" si="10"/>
        <v>1518.096</v>
      </c>
      <c r="M22" s="237" t="s">
        <v>50</v>
      </c>
      <c r="N22" s="235">
        <v>1800.4209999999998</v>
      </c>
      <c r="O22" s="233">
        <v>1539.4859999999999</v>
      </c>
      <c r="P22" s="234"/>
      <c r="Q22" s="233">
        <v>29.637</v>
      </c>
      <c r="R22" s="234">
        <f t="shared" si="11"/>
        <v>3369.544</v>
      </c>
      <c r="S22" s="236">
        <f t="shared" si="12"/>
        <v>0.02326411075204276</v>
      </c>
      <c r="T22" s="239">
        <v>1929.0400000000002</v>
      </c>
      <c r="U22" s="233">
        <v>1522.578</v>
      </c>
      <c r="V22" s="234">
        <v>0</v>
      </c>
      <c r="W22" s="233">
        <v>61.903</v>
      </c>
      <c r="X22" s="234">
        <f t="shared" si="13"/>
        <v>3513.521</v>
      </c>
      <c r="Y22" s="232">
        <f t="shared" si="14"/>
        <v>-0.04097798191614632</v>
      </c>
    </row>
    <row r="23" spans="1:25" ht="19.5" customHeight="1">
      <c r="A23" s="238" t="s">
        <v>289</v>
      </c>
      <c r="B23" s="235">
        <v>644.011</v>
      </c>
      <c r="C23" s="233">
        <v>106.232</v>
      </c>
      <c r="D23" s="234">
        <v>0</v>
      </c>
      <c r="E23" s="233">
        <v>121.471</v>
      </c>
      <c r="F23" s="234">
        <f t="shared" si="8"/>
        <v>871.7139999999999</v>
      </c>
      <c r="G23" s="236">
        <f t="shared" si="9"/>
        <v>0.017128109560609055</v>
      </c>
      <c r="H23" s="235">
        <v>472.461</v>
      </c>
      <c r="I23" s="233">
        <v>302.013</v>
      </c>
      <c r="J23" s="234">
        <v>0</v>
      </c>
      <c r="K23" s="233">
        <v>169.709</v>
      </c>
      <c r="L23" s="234">
        <f t="shared" si="10"/>
        <v>944.183</v>
      </c>
      <c r="M23" s="237">
        <f aca="true" t="shared" si="15" ref="M23:M40">IF(ISERROR(F23/L23-1),"         /0",(F23/L23-1))</f>
        <v>-0.07675312942512214</v>
      </c>
      <c r="N23" s="235">
        <v>1663.7309999999998</v>
      </c>
      <c r="O23" s="233">
        <v>484.121</v>
      </c>
      <c r="P23" s="234">
        <v>22.209</v>
      </c>
      <c r="Q23" s="233">
        <v>216.079</v>
      </c>
      <c r="R23" s="234">
        <f t="shared" si="11"/>
        <v>2386.14</v>
      </c>
      <c r="S23" s="236">
        <f t="shared" si="12"/>
        <v>0.016474462191287398</v>
      </c>
      <c r="T23" s="239">
        <v>1365.994</v>
      </c>
      <c r="U23" s="233">
        <v>816.941</v>
      </c>
      <c r="V23" s="234">
        <v>74.772</v>
      </c>
      <c r="W23" s="233">
        <v>363.572</v>
      </c>
      <c r="X23" s="234">
        <f t="shared" si="13"/>
        <v>2621.279</v>
      </c>
      <c r="Y23" s="232">
        <f t="shared" si="14"/>
        <v>-0.08970391934624289</v>
      </c>
    </row>
    <row r="24" spans="1:25" ht="19.5" customHeight="1">
      <c r="A24" s="238" t="s">
        <v>361</v>
      </c>
      <c r="B24" s="235">
        <v>0</v>
      </c>
      <c r="C24" s="233">
        <v>600.633</v>
      </c>
      <c r="D24" s="234">
        <v>0</v>
      </c>
      <c r="E24" s="233">
        <v>22.833</v>
      </c>
      <c r="F24" s="234">
        <f t="shared" si="8"/>
        <v>623.466</v>
      </c>
      <c r="G24" s="236">
        <f t="shared" si="9"/>
        <v>0.012250341230397453</v>
      </c>
      <c r="H24" s="235"/>
      <c r="I24" s="233">
        <v>713.961</v>
      </c>
      <c r="J24" s="234">
        <v>59.867</v>
      </c>
      <c r="K24" s="233">
        <v>13.542</v>
      </c>
      <c r="L24" s="234">
        <f t="shared" si="10"/>
        <v>787.37</v>
      </c>
      <c r="M24" s="237">
        <f t="shared" si="15"/>
        <v>-0.2081664274737417</v>
      </c>
      <c r="N24" s="235">
        <v>0.042</v>
      </c>
      <c r="O24" s="233">
        <v>1264.53</v>
      </c>
      <c r="P24" s="234">
        <v>154.955</v>
      </c>
      <c r="Q24" s="233">
        <v>43.391999999999996</v>
      </c>
      <c r="R24" s="234">
        <f t="shared" si="11"/>
        <v>1462.9189999999999</v>
      </c>
      <c r="S24" s="236">
        <f t="shared" si="12"/>
        <v>0.010100330975724797</v>
      </c>
      <c r="T24" s="239">
        <v>43.96</v>
      </c>
      <c r="U24" s="233">
        <v>1637.203</v>
      </c>
      <c r="V24" s="234">
        <v>59.867</v>
      </c>
      <c r="W24" s="233">
        <v>41.464999999999996</v>
      </c>
      <c r="X24" s="234">
        <f t="shared" si="13"/>
        <v>1782.495</v>
      </c>
      <c r="Y24" s="232">
        <f t="shared" si="14"/>
        <v>-0.17928577639768983</v>
      </c>
    </row>
    <row r="25" spans="1:25" ht="19.5" customHeight="1">
      <c r="A25" s="238" t="s">
        <v>293</v>
      </c>
      <c r="B25" s="235">
        <v>204.492</v>
      </c>
      <c r="C25" s="233">
        <v>234.558</v>
      </c>
      <c r="D25" s="234">
        <v>0</v>
      </c>
      <c r="E25" s="233">
        <v>0</v>
      </c>
      <c r="F25" s="234">
        <f>SUM(B25:E25)</f>
        <v>439.04999999999995</v>
      </c>
      <c r="G25" s="236">
        <f>F25/$F$9</f>
        <v>0.008626793309027278</v>
      </c>
      <c r="H25" s="235">
        <v>0.014</v>
      </c>
      <c r="I25" s="233">
        <v>50.054</v>
      </c>
      <c r="J25" s="234"/>
      <c r="K25" s="233"/>
      <c r="L25" s="234">
        <f>SUM(H25:K25)</f>
        <v>50.068000000000005</v>
      </c>
      <c r="M25" s="237">
        <f>IF(ISERROR(F25/L25-1),"         /0",(F25/L25-1))</f>
        <v>7.769074059279378</v>
      </c>
      <c r="N25" s="235">
        <v>204.492</v>
      </c>
      <c r="O25" s="233">
        <v>234.558</v>
      </c>
      <c r="P25" s="234"/>
      <c r="Q25" s="233"/>
      <c r="R25" s="234">
        <f>SUM(N25:Q25)</f>
        <v>439.04999999999995</v>
      </c>
      <c r="S25" s="236">
        <f>R25/$R$9</f>
        <v>0.0030313027002123647</v>
      </c>
      <c r="T25" s="239">
        <v>0.014</v>
      </c>
      <c r="U25" s="233">
        <v>51.618</v>
      </c>
      <c r="V25" s="234"/>
      <c r="W25" s="233"/>
      <c r="X25" s="234">
        <f>SUM(T25:W25)</f>
        <v>51.632000000000005</v>
      </c>
      <c r="Y25" s="232" t="str">
        <f>IF(ISERROR(R25/X25-1),"         /0",IF(R25/X25&gt;5,"  *  ",(R25/X25-1)))</f>
        <v>  *  </v>
      </c>
    </row>
    <row r="26" spans="1:25" ht="19.5" customHeight="1">
      <c r="A26" s="238" t="s">
        <v>294</v>
      </c>
      <c r="B26" s="235">
        <v>164.86</v>
      </c>
      <c r="C26" s="233">
        <v>23.927</v>
      </c>
      <c r="D26" s="234">
        <v>0</v>
      </c>
      <c r="E26" s="233">
        <v>0</v>
      </c>
      <c r="F26" s="234">
        <f t="shared" si="8"/>
        <v>188.787</v>
      </c>
      <c r="G26" s="236">
        <f t="shared" si="9"/>
        <v>0.003709432703408115</v>
      </c>
      <c r="H26" s="235">
        <v>137.03900000000002</v>
      </c>
      <c r="I26" s="233">
        <v>59.153999999999996</v>
      </c>
      <c r="J26" s="234"/>
      <c r="K26" s="233"/>
      <c r="L26" s="234">
        <f t="shared" si="10"/>
        <v>196.193</v>
      </c>
      <c r="M26" s="237">
        <f t="shared" si="15"/>
        <v>-0.03774854352601775</v>
      </c>
      <c r="N26" s="235">
        <v>457.43500000000006</v>
      </c>
      <c r="O26" s="233">
        <v>108.88499999999999</v>
      </c>
      <c r="P26" s="234"/>
      <c r="Q26" s="233"/>
      <c r="R26" s="234">
        <f t="shared" si="11"/>
        <v>566.32</v>
      </c>
      <c r="S26" s="236">
        <f t="shared" si="12"/>
        <v>0.003910004202674563</v>
      </c>
      <c r="T26" s="239">
        <v>280.153</v>
      </c>
      <c r="U26" s="233">
        <v>92.178</v>
      </c>
      <c r="V26" s="234"/>
      <c r="W26" s="233">
        <v>0</v>
      </c>
      <c r="X26" s="234">
        <f t="shared" si="13"/>
        <v>372.331</v>
      </c>
      <c r="Y26" s="232">
        <f t="shared" si="14"/>
        <v>0.5210122176235661</v>
      </c>
    </row>
    <row r="27" spans="1:25" ht="19.5" customHeight="1">
      <c r="A27" s="238" t="s">
        <v>290</v>
      </c>
      <c r="B27" s="235">
        <v>69.66900000000001</v>
      </c>
      <c r="C27" s="233">
        <v>86.672</v>
      </c>
      <c r="D27" s="234">
        <v>0</v>
      </c>
      <c r="E27" s="233">
        <v>0</v>
      </c>
      <c r="F27" s="234">
        <f t="shared" si="8"/>
        <v>156.341</v>
      </c>
      <c r="G27" s="236">
        <f t="shared" si="9"/>
        <v>0.003071908649872757</v>
      </c>
      <c r="H27" s="235">
        <v>33.131</v>
      </c>
      <c r="I27" s="233">
        <v>55.657</v>
      </c>
      <c r="J27" s="234">
        <v>0.02</v>
      </c>
      <c r="K27" s="233">
        <v>22.215</v>
      </c>
      <c r="L27" s="234">
        <f t="shared" si="10"/>
        <v>111.023</v>
      </c>
      <c r="M27" s="237">
        <f t="shared" si="15"/>
        <v>0.40818569125316384</v>
      </c>
      <c r="N27" s="235">
        <v>124.446</v>
      </c>
      <c r="O27" s="233">
        <v>179.94899999999998</v>
      </c>
      <c r="P27" s="234"/>
      <c r="Q27" s="233"/>
      <c r="R27" s="234">
        <f t="shared" si="11"/>
        <v>304.395</v>
      </c>
      <c r="S27" s="236">
        <f t="shared" si="12"/>
        <v>0.002101613450475214</v>
      </c>
      <c r="T27" s="239">
        <v>121.68100000000001</v>
      </c>
      <c r="U27" s="233">
        <v>190.30900000000003</v>
      </c>
      <c r="V27" s="234">
        <v>0.02</v>
      </c>
      <c r="W27" s="233">
        <v>22.215</v>
      </c>
      <c r="X27" s="234">
        <f t="shared" si="13"/>
        <v>334.22499999999997</v>
      </c>
      <c r="Y27" s="232">
        <f t="shared" si="14"/>
        <v>-0.08925125289849645</v>
      </c>
    </row>
    <row r="28" spans="1:25" ht="19.5" customHeight="1">
      <c r="A28" s="238" t="s">
        <v>291</v>
      </c>
      <c r="B28" s="235">
        <v>64.657</v>
      </c>
      <c r="C28" s="233">
        <v>70.605</v>
      </c>
      <c r="D28" s="234">
        <v>0</v>
      </c>
      <c r="E28" s="233">
        <v>0</v>
      </c>
      <c r="F28" s="234">
        <f t="shared" si="8"/>
        <v>135.262</v>
      </c>
      <c r="G28" s="236">
        <f t="shared" si="9"/>
        <v>0.002657732186688641</v>
      </c>
      <c r="H28" s="235">
        <v>141.353</v>
      </c>
      <c r="I28" s="233">
        <v>218.91299999999998</v>
      </c>
      <c r="J28" s="234"/>
      <c r="K28" s="233"/>
      <c r="L28" s="234">
        <f t="shared" si="10"/>
        <v>360.26599999999996</v>
      </c>
      <c r="M28" s="237">
        <f t="shared" si="15"/>
        <v>-0.6245496383227949</v>
      </c>
      <c r="N28" s="235">
        <v>387.287</v>
      </c>
      <c r="O28" s="233">
        <v>477.13000000000005</v>
      </c>
      <c r="P28" s="234"/>
      <c r="Q28" s="233"/>
      <c r="R28" s="234">
        <f t="shared" si="11"/>
        <v>864.417</v>
      </c>
      <c r="S28" s="236">
        <f t="shared" si="12"/>
        <v>0.005968134805169051</v>
      </c>
      <c r="T28" s="239">
        <v>446.20799999999997</v>
      </c>
      <c r="U28" s="233">
        <v>594.627</v>
      </c>
      <c r="V28" s="234"/>
      <c r="W28" s="233"/>
      <c r="X28" s="234">
        <f t="shared" si="13"/>
        <v>1040.835</v>
      </c>
      <c r="Y28" s="232">
        <f t="shared" si="14"/>
        <v>-0.16949660609030248</v>
      </c>
    </row>
    <row r="29" spans="1:25" ht="19.5" customHeight="1">
      <c r="A29" s="238" t="s">
        <v>362</v>
      </c>
      <c r="B29" s="235">
        <v>0</v>
      </c>
      <c r="C29" s="233">
        <v>14.627999999999998</v>
      </c>
      <c r="D29" s="234">
        <v>0</v>
      </c>
      <c r="E29" s="233">
        <v>61.134</v>
      </c>
      <c r="F29" s="234">
        <f t="shared" si="8"/>
        <v>75.762</v>
      </c>
      <c r="G29" s="236">
        <f t="shared" si="9"/>
        <v>0.0014886302577804913</v>
      </c>
      <c r="H29" s="235">
        <v>0</v>
      </c>
      <c r="I29" s="233">
        <v>5.786</v>
      </c>
      <c r="J29" s="234"/>
      <c r="K29" s="233"/>
      <c r="L29" s="234">
        <f t="shared" si="10"/>
        <v>5.786</v>
      </c>
      <c r="M29" s="237" t="s">
        <v>50</v>
      </c>
      <c r="N29" s="235">
        <v>0</v>
      </c>
      <c r="O29" s="233">
        <v>14.627999999999998</v>
      </c>
      <c r="P29" s="234"/>
      <c r="Q29" s="233">
        <v>223.514</v>
      </c>
      <c r="R29" s="234">
        <f t="shared" si="11"/>
        <v>238.142</v>
      </c>
      <c r="S29" s="236">
        <f t="shared" si="12"/>
        <v>0.0016441874220110989</v>
      </c>
      <c r="T29" s="239">
        <v>0</v>
      </c>
      <c r="U29" s="233">
        <v>6.196</v>
      </c>
      <c r="V29" s="234"/>
      <c r="W29" s="233">
        <v>85.24600000000001</v>
      </c>
      <c r="X29" s="234">
        <f t="shared" si="13"/>
        <v>91.44200000000001</v>
      </c>
      <c r="Y29" s="232">
        <f t="shared" si="14"/>
        <v>1.6042956190809474</v>
      </c>
    </row>
    <row r="30" spans="1:25" ht="19.5" customHeight="1">
      <c r="A30" s="238" t="s">
        <v>296</v>
      </c>
      <c r="B30" s="235">
        <v>55.055</v>
      </c>
      <c r="C30" s="233">
        <v>4.177</v>
      </c>
      <c r="D30" s="234">
        <v>0</v>
      </c>
      <c r="E30" s="233">
        <v>0</v>
      </c>
      <c r="F30" s="234">
        <f t="shared" si="8"/>
        <v>59.232</v>
      </c>
      <c r="G30" s="236">
        <f t="shared" si="9"/>
        <v>0.0011638360580350845</v>
      </c>
      <c r="H30" s="235">
        <v>77.512</v>
      </c>
      <c r="I30" s="233">
        <v>179.117</v>
      </c>
      <c r="J30" s="234"/>
      <c r="K30" s="233">
        <v>22.227</v>
      </c>
      <c r="L30" s="234">
        <f t="shared" si="10"/>
        <v>278.856</v>
      </c>
      <c r="M30" s="237">
        <f t="shared" si="15"/>
        <v>-0.7875892933987434</v>
      </c>
      <c r="N30" s="235">
        <v>59.462999999999994</v>
      </c>
      <c r="O30" s="233">
        <v>113.56700000000001</v>
      </c>
      <c r="P30" s="234"/>
      <c r="Q30" s="233"/>
      <c r="R30" s="234">
        <f t="shared" si="11"/>
        <v>173.03</v>
      </c>
      <c r="S30" s="236">
        <f t="shared" si="12"/>
        <v>0.0011946391213250097</v>
      </c>
      <c r="T30" s="239">
        <v>220.63</v>
      </c>
      <c r="U30" s="233">
        <v>275.263</v>
      </c>
      <c r="V30" s="234"/>
      <c r="W30" s="233">
        <v>45.870999999999995</v>
      </c>
      <c r="X30" s="234">
        <f t="shared" si="13"/>
        <v>541.764</v>
      </c>
      <c r="Y30" s="232">
        <f t="shared" si="14"/>
        <v>-0.6806173905981202</v>
      </c>
    </row>
    <row r="31" spans="1:25" ht="19.5" customHeight="1" thickBot="1">
      <c r="A31" s="238" t="s">
        <v>263</v>
      </c>
      <c r="B31" s="235">
        <v>706.068</v>
      </c>
      <c r="C31" s="233">
        <v>389.283</v>
      </c>
      <c r="D31" s="234">
        <v>147.74</v>
      </c>
      <c r="E31" s="233">
        <v>163.528</v>
      </c>
      <c r="F31" s="234">
        <f t="shared" si="8"/>
        <v>1406.6190000000001</v>
      </c>
      <c r="G31" s="236">
        <f t="shared" si="9"/>
        <v>0.027638335901493324</v>
      </c>
      <c r="H31" s="235">
        <v>796.0830000000001</v>
      </c>
      <c r="I31" s="233">
        <v>874.815</v>
      </c>
      <c r="J31" s="234">
        <v>104.973</v>
      </c>
      <c r="K31" s="233">
        <v>175.858</v>
      </c>
      <c r="L31" s="234">
        <f t="shared" si="10"/>
        <v>1951.729</v>
      </c>
      <c r="M31" s="237">
        <f>IF(ISERROR(F31/L31-1),"         /0",(F31/L31-1))</f>
        <v>-0.27929594733695096</v>
      </c>
      <c r="N31" s="235">
        <v>2289.013</v>
      </c>
      <c r="O31" s="233">
        <v>1173.86</v>
      </c>
      <c r="P31" s="234">
        <v>357.1089999999999</v>
      </c>
      <c r="Q31" s="233">
        <v>362.679</v>
      </c>
      <c r="R31" s="234">
        <f t="shared" si="11"/>
        <v>4182.660999999999</v>
      </c>
      <c r="S31" s="236">
        <f t="shared" si="12"/>
        <v>0.0288780584976038</v>
      </c>
      <c r="T31" s="239">
        <v>2304.8450000000003</v>
      </c>
      <c r="U31" s="233">
        <v>2189.821</v>
      </c>
      <c r="V31" s="234">
        <v>192.108</v>
      </c>
      <c r="W31" s="233">
        <v>566.344</v>
      </c>
      <c r="X31" s="234">
        <f t="shared" si="13"/>
        <v>5253.118</v>
      </c>
      <c r="Y31" s="232">
        <f t="shared" si="14"/>
        <v>-0.20377554816015953</v>
      </c>
    </row>
    <row r="32" spans="1:25" s="224" customFormat="1" ht="19.5" customHeight="1">
      <c r="A32" s="231" t="s">
        <v>59</v>
      </c>
      <c r="B32" s="228">
        <f>SUM(B33:B42)</f>
        <v>2881.27</v>
      </c>
      <c r="C32" s="227">
        <f>SUM(C33:C42)</f>
        <v>1758.5859999999998</v>
      </c>
      <c r="D32" s="226">
        <f>SUM(D33:D42)</f>
        <v>0</v>
      </c>
      <c r="E32" s="227">
        <f>SUM(E33:E42)</f>
        <v>0</v>
      </c>
      <c r="F32" s="226">
        <f t="shared" si="8"/>
        <v>4639.856</v>
      </c>
      <c r="G32" s="229">
        <f t="shared" si="9"/>
        <v>0.09116747225976557</v>
      </c>
      <c r="H32" s="228">
        <f>SUM(H33:H42)</f>
        <v>1999.9610000000002</v>
      </c>
      <c r="I32" s="298">
        <f>SUM(I33:I42)</f>
        <v>1185.4759999999999</v>
      </c>
      <c r="J32" s="226">
        <f>SUM(J33:J42)</f>
        <v>0.024</v>
      </c>
      <c r="K32" s="227">
        <f>SUM(K33:K42)</f>
        <v>0.023</v>
      </c>
      <c r="L32" s="226">
        <f t="shared" si="10"/>
        <v>3185.484</v>
      </c>
      <c r="M32" s="230">
        <f t="shared" si="15"/>
        <v>0.45656233087342457</v>
      </c>
      <c r="N32" s="228">
        <f>SUM(N33:N42)</f>
        <v>8673.478000000001</v>
      </c>
      <c r="O32" s="227">
        <f>SUM(O33:O42)</f>
        <v>4586.005999999999</v>
      </c>
      <c r="P32" s="226">
        <f>SUM(P33:P42)</f>
        <v>610.775</v>
      </c>
      <c r="Q32" s="227">
        <f>SUM(Q33:Q42)</f>
        <v>5.879</v>
      </c>
      <c r="R32" s="226">
        <f t="shared" si="11"/>
        <v>13876.138</v>
      </c>
      <c r="S32" s="229">
        <f t="shared" si="12"/>
        <v>0.09580406465760029</v>
      </c>
      <c r="T32" s="228">
        <f>SUM(T33:T42)</f>
        <v>6267.493</v>
      </c>
      <c r="U32" s="227">
        <f>SUM(U33:U42)</f>
        <v>3874.6150000000007</v>
      </c>
      <c r="V32" s="226">
        <f>SUM(V33:V42)</f>
        <v>184.853</v>
      </c>
      <c r="W32" s="227">
        <f>SUM(W33:W42)</f>
        <v>8.052999999999999</v>
      </c>
      <c r="X32" s="226">
        <f t="shared" si="13"/>
        <v>10335.014</v>
      </c>
      <c r="Y32" s="225">
        <f t="shared" si="14"/>
        <v>0.3426336916427981</v>
      </c>
    </row>
    <row r="33" spans="1:25" ht="19.5" customHeight="1">
      <c r="A33" s="238" t="s">
        <v>363</v>
      </c>
      <c r="B33" s="235">
        <v>1076.481</v>
      </c>
      <c r="C33" s="233">
        <v>123.146</v>
      </c>
      <c r="D33" s="234">
        <v>0</v>
      </c>
      <c r="E33" s="233">
        <v>0</v>
      </c>
      <c r="F33" s="234">
        <f t="shared" si="8"/>
        <v>1199.627</v>
      </c>
      <c r="G33" s="236">
        <f t="shared" si="9"/>
        <v>0.02357119730538314</v>
      </c>
      <c r="H33" s="235">
        <v>338.552</v>
      </c>
      <c r="I33" s="281">
        <v>270.091</v>
      </c>
      <c r="J33" s="234"/>
      <c r="K33" s="233"/>
      <c r="L33" s="234">
        <f t="shared" si="10"/>
        <v>608.643</v>
      </c>
      <c r="M33" s="237">
        <f t="shared" si="15"/>
        <v>0.9709862760271619</v>
      </c>
      <c r="N33" s="235">
        <v>3302.3869999999997</v>
      </c>
      <c r="O33" s="233">
        <v>265.471</v>
      </c>
      <c r="P33" s="234">
        <v>610.775</v>
      </c>
      <c r="Q33" s="233">
        <v>5.879</v>
      </c>
      <c r="R33" s="234">
        <f t="shared" si="11"/>
        <v>4184.512</v>
      </c>
      <c r="S33" s="236">
        <f t="shared" si="12"/>
        <v>0.028890838229520655</v>
      </c>
      <c r="T33" s="235">
        <v>1133.9050000000002</v>
      </c>
      <c r="U33" s="233">
        <v>585.32</v>
      </c>
      <c r="V33" s="234">
        <v>184.829</v>
      </c>
      <c r="W33" s="233">
        <v>8.03</v>
      </c>
      <c r="X33" s="217">
        <f t="shared" si="13"/>
        <v>1912.0840000000003</v>
      </c>
      <c r="Y33" s="232">
        <f t="shared" si="14"/>
        <v>1.1884561556919042</v>
      </c>
    </row>
    <row r="34" spans="1:25" ht="19.5" customHeight="1">
      <c r="A34" s="238" t="s">
        <v>302</v>
      </c>
      <c r="B34" s="235">
        <v>420.337</v>
      </c>
      <c r="C34" s="233">
        <v>744.873</v>
      </c>
      <c r="D34" s="234">
        <v>0</v>
      </c>
      <c r="E34" s="233">
        <v>0</v>
      </c>
      <c r="F34" s="234">
        <f t="shared" si="8"/>
        <v>1165.21</v>
      </c>
      <c r="G34" s="236">
        <f t="shared" si="9"/>
        <v>0.022894945522404456</v>
      </c>
      <c r="H34" s="235">
        <v>229.02200000000002</v>
      </c>
      <c r="I34" s="281">
        <v>341.159</v>
      </c>
      <c r="J34" s="234">
        <v>0</v>
      </c>
      <c r="K34" s="233"/>
      <c r="L34" s="234">
        <f t="shared" si="10"/>
        <v>570.181</v>
      </c>
      <c r="M34" s="237">
        <f t="shared" si="15"/>
        <v>1.0435791441665012</v>
      </c>
      <c r="N34" s="235">
        <v>1175.93</v>
      </c>
      <c r="O34" s="233">
        <v>2080.5969999999998</v>
      </c>
      <c r="P34" s="234"/>
      <c r="Q34" s="233"/>
      <c r="R34" s="234">
        <f t="shared" si="11"/>
        <v>3256.527</v>
      </c>
      <c r="S34" s="236">
        <f t="shared" si="12"/>
        <v>0.02248381525660966</v>
      </c>
      <c r="T34" s="235">
        <v>716.239</v>
      </c>
      <c r="U34" s="233">
        <v>1511.2380000000003</v>
      </c>
      <c r="V34" s="234">
        <v>0</v>
      </c>
      <c r="W34" s="233"/>
      <c r="X34" s="217">
        <f t="shared" si="13"/>
        <v>2227.4770000000003</v>
      </c>
      <c r="Y34" s="232">
        <f t="shared" si="14"/>
        <v>0.4619800788066497</v>
      </c>
    </row>
    <row r="35" spans="1:25" ht="19.5" customHeight="1">
      <c r="A35" s="238" t="s">
        <v>364</v>
      </c>
      <c r="B35" s="235">
        <v>621.8090000000001</v>
      </c>
      <c r="C35" s="233">
        <v>0</v>
      </c>
      <c r="D35" s="234">
        <v>0</v>
      </c>
      <c r="E35" s="233">
        <v>0</v>
      </c>
      <c r="F35" s="217">
        <f t="shared" si="8"/>
        <v>621.8090000000001</v>
      </c>
      <c r="G35" s="236">
        <f t="shared" si="9"/>
        <v>0.012217783215335256</v>
      </c>
      <c r="H35" s="235">
        <v>845.826</v>
      </c>
      <c r="I35" s="281"/>
      <c r="J35" s="234"/>
      <c r="K35" s="233"/>
      <c r="L35" s="217">
        <f t="shared" si="10"/>
        <v>845.826</v>
      </c>
      <c r="M35" s="237">
        <f t="shared" si="15"/>
        <v>-0.26484998096535217</v>
      </c>
      <c r="N35" s="235">
        <v>2267.4880000000003</v>
      </c>
      <c r="O35" s="233">
        <v>0</v>
      </c>
      <c r="P35" s="234"/>
      <c r="Q35" s="233"/>
      <c r="R35" s="234">
        <f t="shared" si="11"/>
        <v>2267.4880000000003</v>
      </c>
      <c r="S35" s="236">
        <f t="shared" si="12"/>
        <v>0.015655261353146877</v>
      </c>
      <c r="T35" s="235">
        <v>2785.028</v>
      </c>
      <c r="U35" s="233"/>
      <c r="V35" s="234"/>
      <c r="W35" s="233"/>
      <c r="X35" s="217">
        <f t="shared" si="13"/>
        <v>2785.028</v>
      </c>
      <c r="Y35" s="232">
        <f t="shared" si="14"/>
        <v>-0.185829370476706</v>
      </c>
    </row>
    <row r="36" spans="1:25" ht="19.5" customHeight="1">
      <c r="A36" s="238" t="s">
        <v>303</v>
      </c>
      <c r="B36" s="235">
        <v>104.67699999999999</v>
      </c>
      <c r="C36" s="233">
        <v>290.00199999999995</v>
      </c>
      <c r="D36" s="234">
        <v>0</v>
      </c>
      <c r="E36" s="233">
        <v>0</v>
      </c>
      <c r="F36" s="217">
        <f>SUM(B36:E36)</f>
        <v>394.679</v>
      </c>
      <c r="G36" s="236">
        <f>F36/$F$9</f>
        <v>0.0077549576504124295</v>
      </c>
      <c r="H36" s="235">
        <v>112.661</v>
      </c>
      <c r="I36" s="281">
        <v>331.099</v>
      </c>
      <c r="J36" s="234"/>
      <c r="K36" s="233"/>
      <c r="L36" s="217">
        <f>SUM(H36:K36)</f>
        <v>443.76</v>
      </c>
      <c r="M36" s="237">
        <f>IF(ISERROR(F36/L36-1),"         /0",(F36/L36-1))</f>
        <v>-0.110602577970074</v>
      </c>
      <c r="N36" s="235">
        <v>336.614</v>
      </c>
      <c r="O36" s="233">
        <v>715.653</v>
      </c>
      <c r="P36" s="234"/>
      <c r="Q36" s="233"/>
      <c r="R36" s="234">
        <f>SUM(N36:Q36)</f>
        <v>1052.267</v>
      </c>
      <c r="S36" s="236">
        <f>R36/$R$9</f>
        <v>0.00726509463260304</v>
      </c>
      <c r="T36" s="235">
        <v>313.918</v>
      </c>
      <c r="U36" s="233">
        <v>766.78</v>
      </c>
      <c r="V36" s="234"/>
      <c r="W36" s="233"/>
      <c r="X36" s="217">
        <f>SUM(T36:W36)</f>
        <v>1080.6979999999999</v>
      </c>
      <c r="Y36" s="232">
        <f>IF(ISERROR(R36/X36-1),"         /0",IF(R36/X36&gt;5,"  *  ",(R36/X36-1)))</f>
        <v>-0.02630799723882138</v>
      </c>
    </row>
    <row r="37" spans="1:25" ht="19.5" customHeight="1">
      <c r="A37" s="238" t="s">
        <v>305</v>
      </c>
      <c r="B37" s="235">
        <v>26.834000000000003</v>
      </c>
      <c r="C37" s="233">
        <v>206.77</v>
      </c>
      <c r="D37" s="234">
        <v>0</v>
      </c>
      <c r="E37" s="233">
        <v>0</v>
      </c>
      <c r="F37" s="217">
        <f>SUM(B37:E37)</f>
        <v>233.604</v>
      </c>
      <c r="G37" s="236">
        <f>F37/$F$9</f>
        <v>0.004590031714296797</v>
      </c>
      <c r="H37" s="235">
        <v>10.762</v>
      </c>
      <c r="I37" s="281">
        <v>0</v>
      </c>
      <c r="J37" s="234"/>
      <c r="K37" s="233"/>
      <c r="L37" s="217">
        <f>SUM(H37:K37)</f>
        <v>10.762</v>
      </c>
      <c r="M37" s="237">
        <f>IF(ISERROR(F37/L37-1),"         /0",(F37/L37-1))</f>
        <v>20.70637427987363</v>
      </c>
      <c r="N37" s="235">
        <v>60.97500000000001</v>
      </c>
      <c r="O37" s="233">
        <v>513.78</v>
      </c>
      <c r="P37" s="234"/>
      <c r="Q37" s="233"/>
      <c r="R37" s="234">
        <f>SUM(N37:Q37)</f>
        <v>574.755</v>
      </c>
      <c r="S37" s="236">
        <f>R37/$R$9</f>
        <v>0.003968241392690031</v>
      </c>
      <c r="T37" s="235">
        <v>30.531</v>
      </c>
      <c r="U37" s="233">
        <v>209.12099999999998</v>
      </c>
      <c r="V37" s="234"/>
      <c r="W37" s="233"/>
      <c r="X37" s="217">
        <f>SUM(T37:W37)</f>
        <v>239.652</v>
      </c>
      <c r="Y37" s="232">
        <f>IF(ISERROR(R37/X37-1),"         /0",IF(R37/X37&gt;5,"  *  ",(R37/X37-1)))</f>
        <v>1.3982900205297684</v>
      </c>
    </row>
    <row r="38" spans="1:25" ht="19.5" customHeight="1">
      <c r="A38" s="238" t="s">
        <v>304</v>
      </c>
      <c r="B38" s="235">
        <v>7.02</v>
      </c>
      <c r="C38" s="233">
        <v>198.836</v>
      </c>
      <c r="D38" s="234">
        <v>0</v>
      </c>
      <c r="E38" s="233">
        <v>0</v>
      </c>
      <c r="F38" s="217">
        <f>SUM(B38:E38)</f>
        <v>205.85600000000002</v>
      </c>
      <c r="G38" s="236">
        <f>F38/$F$9</f>
        <v>0.004044817591215396</v>
      </c>
      <c r="H38" s="235">
        <v>5.115</v>
      </c>
      <c r="I38" s="281">
        <v>243.12699999999998</v>
      </c>
      <c r="J38" s="234"/>
      <c r="K38" s="233"/>
      <c r="L38" s="217">
        <f>SUM(H38:K38)</f>
        <v>248.242</v>
      </c>
      <c r="M38" s="237">
        <f>IF(ISERROR(F38/L38-1),"         /0",(F38/L38-1))</f>
        <v>-0.1707446765656092</v>
      </c>
      <c r="N38" s="235">
        <v>15.545</v>
      </c>
      <c r="O38" s="233">
        <v>564.0840000000001</v>
      </c>
      <c r="P38" s="234"/>
      <c r="Q38" s="233"/>
      <c r="R38" s="234">
        <f>SUM(N38:Q38)</f>
        <v>579.629</v>
      </c>
      <c r="S38" s="236">
        <f>R38/$R$9</f>
        <v>0.004001892615468382</v>
      </c>
      <c r="T38" s="235">
        <v>17.860999999999997</v>
      </c>
      <c r="U38" s="233">
        <v>619.8979999999999</v>
      </c>
      <c r="V38" s="234"/>
      <c r="W38" s="233"/>
      <c r="X38" s="217">
        <f>SUM(T38:W38)</f>
        <v>637.7589999999999</v>
      </c>
      <c r="Y38" s="232">
        <f>IF(ISERROR(R38/X38-1),"         /0",IF(R38/X38&gt;5,"  *  ",(R38/X38-1)))</f>
        <v>-0.09114728290780671</v>
      </c>
    </row>
    <row r="39" spans="1:25" ht="19.5" customHeight="1">
      <c r="A39" s="238" t="s">
        <v>307</v>
      </c>
      <c r="B39" s="235">
        <v>14.78</v>
      </c>
      <c r="C39" s="233">
        <v>78.743</v>
      </c>
      <c r="D39" s="234">
        <v>0</v>
      </c>
      <c r="E39" s="233">
        <v>0</v>
      </c>
      <c r="F39" s="217">
        <f>SUM(B39:E39)</f>
        <v>93.523</v>
      </c>
      <c r="G39" s="236">
        <f>F39/$F$9</f>
        <v>0.0018376120957525526</v>
      </c>
      <c r="H39" s="235">
        <v>18.950000000000003</v>
      </c>
      <c r="I39" s="281">
        <v>0</v>
      </c>
      <c r="J39" s="234"/>
      <c r="K39" s="233"/>
      <c r="L39" s="217">
        <f>SUM(H39:K39)</f>
        <v>18.950000000000003</v>
      </c>
      <c r="M39" s="237">
        <f>IF(ISERROR(F39/L39-1),"         /0",(F39/L39-1))</f>
        <v>3.935250659630606</v>
      </c>
      <c r="N39" s="235">
        <v>32.996</v>
      </c>
      <c r="O39" s="233">
        <v>187.115</v>
      </c>
      <c r="P39" s="234"/>
      <c r="Q39" s="233"/>
      <c r="R39" s="234">
        <f>SUM(N39:Q39)</f>
        <v>220.11100000000002</v>
      </c>
      <c r="S39" s="236">
        <f>R39/$R$9</f>
        <v>0.0015196972295785079</v>
      </c>
      <c r="T39" s="235">
        <v>28.022000000000002</v>
      </c>
      <c r="U39" s="233">
        <v>68.756</v>
      </c>
      <c r="V39" s="234"/>
      <c r="W39" s="233">
        <v>0</v>
      </c>
      <c r="X39" s="217">
        <f>SUM(T39:W39)</f>
        <v>96.778</v>
      </c>
      <c r="Y39" s="232">
        <f>IF(ISERROR(R39/X39-1),"         /0",IF(R39/X39&gt;5,"  *  ",(R39/X39-1)))</f>
        <v>1.2743908739589576</v>
      </c>
    </row>
    <row r="40" spans="1:25" ht="19.5" customHeight="1">
      <c r="A40" s="238" t="s">
        <v>309</v>
      </c>
      <c r="B40" s="235">
        <v>28.459</v>
      </c>
      <c r="C40" s="233">
        <v>56.053</v>
      </c>
      <c r="D40" s="234">
        <v>0</v>
      </c>
      <c r="E40" s="233">
        <v>0</v>
      </c>
      <c r="F40" s="234">
        <f t="shared" si="8"/>
        <v>84.512</v>
      </c>
      <c r="G40" s="236">
        <f t="shared" si="9"/>
        <v>0.0016605570120316899</v>
      </c>
      <c r="H40" s="235">
        <v>0</v>
      </c>
      <c r="I40" s="281"/>
      <c r="J40" s="234"/>
      <c r="K40" s="233"/>
      <c r="L40" s="234">
        <f t="shared" si="10"/>
        <v>0</v>
      </c>
      <c r="M40" s="237" t="str">
        <f t="shared" si="15"/>
        <v>         /0</v>
      </c>
      <c r="N40" s="235">
        <v>63.54900000000001</v>
      </c>
      <c r="O40" s="233">
        <v>157.38</v>
      </c>
      <c r="P40" s="234"/>
      <c r="Q40" s="233"/>
      <c r="R40" s="234">
        <f t="shared" si="11"/>
        <v>220.929</v>
      </c>
      <c r="S40" s="236">
        <f t="shared" si="12"/>
        <v>0.0015253448906849278</v>
      </c>
      <c r="T40" s="235">
        <v>0</v>
      </c>
      <c r="U40" s="233"/>
      <c r="V40" s="234"/>
      <c r="W40" s="233"/>
      <c r="X40" s="217">
        <f t="shared" si="13"/>
        <v>0</v>
      </c>
      <c r="Y40" s="232" t="str">
        <f t="shared" si="14"/>
        <v>         /0</v>
      </c>
    </row>
    <row r="41" spans="1:25" ht="19.5" customHeight="1">
      <c r="A41" s="238" t="s">
        <v>306</v>
      </c>
      <c r="B41" s="235">
        <v>4.969</v>
      </c>
      <c r="C41" s="233">
        <v>60.163</v>
      </c>
      <c r="D41" s="234">
        <v>0</v>
      </c>
      <c r="E41" s="233">
        <v>0</v>
      </c>
      <c r="F41" s="234">
        <f t="shared" si="8"/>
        <v>65.13199999999999</v>
      </c>
      <c r="G41" s="236">
        <f t="shared" si="9"/>
        <v>0.0012797638123301781</v>
      </c>
      <c r="H41" s="235">
        <v>15.885</v>
      </c>
      <c r="I41" s="281">
        <v>0</v>
      </c>
      <c r="J41" s="234"/>
      <c r="K41" s="233"/>
      <c r="L41" s="234">
        <f t="shared" si="10"/>
        <v>15.885</v>
      </c>
      <c r="M41" s="237" t="s">
        <v>50</v>
      </c>
      <c r="N41" s="235">
        <v>15.062000000000001</v>
      </c>
      <c r="O41" s="233">
        <v>101.92599999999999</v>
      </c>
      <c r="P41" s="234"/>
      <c r="Q41" s="233"/>
      <c r="R41" s="234">
        <f t="shared" si="11"/>
        <v>116.98799999999999</v>
      </c>
      <c r="S41" s="236">
        <f t="shared" si="12"/>
        <v>0.0008077121974546045</v>
      </c>
      <c r="T41" s="235">
        <v>17.207</v>
      </c>
      <c r="U41" s="233">
        <v>113.50200000000001</v>
      </c>
      <c r="V41" s="234"/>
      <c r="W41" s="233"/>
      <c r="X41" s="217">
        <f t="shared" si="13"/>
        <v>130.709</v>
      </c>
      <c r="Y41" s="232">
        <f t="shared" si="14"/>
        <v>-0.10497364374297113</v>
      </c>
    </row>
    <row r="42" spans="1:25" ht="19.5" customHeight="1" thickBot="1">
      <c r="A42" s="238" t="s">
        <v>263</v>
      </c>
      <c r="B42" s="235">
        <v>575.9039999999999</v>
      </c>
      <c r="C42" s="233">
        <v>0</v>
      </c>
      <c r="D42" s="234">
        <v>0</v>
      </c>
      <c r="E42" s="233">
        <v>0</v>
      </c>
      <c r="F42" s="234">
        <f t="shared" si="8"/>
        <v>575.9039999999999</v>
      </c>
      <c r="G42" s="236">
        <f t="shared" si="9"/>
        <v>0.011315806340603678</v>
      </c>
      <c r="H42" s="235">
        <v>423.188</v>
      </c>
      <c r="I42" s="281">
        <v>0</v>
      </c>
      <c r="J42" s="234">
        <v>0.024</v>
      </c>
      <c r="K42" s="233">
        <v>0.023</v>
      </c>
      <c r="L42" s="234">
        <f t="shared" si="10"/>
        <v>423.235</v>
      </c>
      <c r="M42" s="237" t="s">
        <v>50</v>
      </c>
      <c r="N42" s="235">
        <v>1402.9320000000005</v>
      </c>
      <c r="O42" s="233">
        <v>0</v>
      </c>
      <c r="P42" s="234">
        <v>0</v>
      </c>
      <c r="Q42" s="233">
        <v>0</v>
      </c>
      <c r="R42" s="234">
        <f t="shared" si="11"/>
        <v>1402.9320000000005</v>
      </c>
      <c r="S42" s="236">
        <f t="shared" si="12"/>
        <v>0.009686166859843606</v>
      </c>
      <c r="T42" s="235">
        <v>1224.7819999999997</v>
      </c>
      <c r="U42" s="233">
        <v>0</v>
      </c>
      <c r="V42" s="234">
        <v>0.024</v>
      </c>
      <c r="W42" s="233">
        <v>0.023</v>
      </c>
      <c r="X42" s="217">
        <f t="shared" si="13"/>
        <v>1224.8289999999995</v>
      </c>
      <c r="Y42" s="232">
        <f t="shared" si="14"/>
        <v>0.14541050220071616</v>
      </c>
    </row>
    <row r="43" spans="1:25" s="224" customFormat="1" ht="19.5" customHeight="1">
      <c r="A43" s="231" t="s">
        <v>58</v>
      </c>
      <c r="B43" s="228">
        <f>SUM(B44:B52)</f>
        <v>3051.9620000000004</v>
      </c>
      <c r="C43" s="227">
        <f>SUM(C44:C52)</f>
        <v>2365.6229999999996</v>
      </c>
      <c r="D43" s="226">
        <f>SUM(D44:D52)</f>
        <v>57.25299999999999</v>
      </c>
      <c r="E43" s="227">
        <f>SUM(E44:E52)</f>
        <v>153.654</v>
      </c>
      <c r="F43" s="226">
        <f t="shared" si="8"/>
        <v>5628.492</v>
      </c>
      <c r="G43" s="229">
        <f t="shared" si="9"/>
        <v>0.11059295553015276</v>
      </c>
      <c r="H43" s="228">
        <f>SUM(H44:H52)</f>
        <v>2264.9919999999997</v>
      </c>
      <c r="I43" s="227">
        <f>SUM(I44:I52)</f>
        <v>1667.3089999999997</v>
      </c>
      <c r="J43" s="226">
        <f>SUM(J44:J52)</f>
        <v>7.367</v>
      </c>
      <c r="K43" s="227">
        <f>SUM(K44:K52)</f>
        <v>358.86699999999996</v>
      </c>
      <c r="L43" s="226">
        <f t="shared" si="10"/>
        <v>4298.535</v>
      </c>
      <c r="M43" s="230">
        <f aca="true" t="shared" si="16" ref="M43:M57">IF(ISERROR(F43/L43-1),"         /0",(F43/L43-1))</f>
        <v>0.30939773667074943</v>
      </c>
      <c r="N43" s="228">
        <f>SUM(N44:N52)</f>
        <v>7631.554000000001</v>
      </c>
      <c r="O43" s="227">
        <f>SUM(O44:O52)</f>
        <v>5787.615</v>
      </c>
      <c r="P43" s="226">
        <f>SUM(P44:P52)</f>
        <v>157.97600000000003</v>
      </c>
      <c r="Q43" s="227">
        <f>SUM(Q44:Q52)</f>
        <v>294.119</v>
      </c>
      <c r="R43" s="226">
        <f t="shared" si="11"/>
        <v>13871.264000000003</v>
      </c>
      <c r="S43" s="229">
        <f t="shared" si="12"/>
        <v>0.09577041343482195</v>
      </c>
      <c r="T43" s="228">
        <f>SUM(T44:T52)</f>
        <v>6607.160999999999</v>
      </c>
      <c r="U43" s="227">
        <f>SUM(U44:U52)</f>
        <v>4592.129999999999</v>
      </c>
      <c r="V43" s="226">
        <f>SUM(V44:V52)</f>
        <v>39.160000000000004</v>
      </c>
      <c r="W43" s="227">
        <f>SUM(W44:W52)</f>
        <v>763.7769999999998</v>
      </c>
      <c r="X43" s="226">
        <f t="shared" si="13"/>
        <v>12002.227999999997</v>
      </c>
      <c r="Y43" s="225">
        <f t="shared" si="14"/>
        <v>0.15572408722780517</v>
      </c>
    </row>
    <row r="44" spans="1:25" s="208" customFormat="1" ht="19.5" customHeight="1">
      <c r="A44" s="223" t="s">
        <v>313</v>
      </c>
      <c r="B44" s="221">
        <v>1650.5290000000002</v>
      </c>
      <c r="C44" s="218">
        <v>1604.6080000000002</v>
      </c>
      <c r="D44" s="217">
        <v>55.653</v>
      </c>
      <c r="E44" s="218">
        <v>110.473</v>
      </c>
      <c r="F44" s="217">
        <f t="shared" si="8"/>
        <v>3421.2630000000004</v>
      </c>
      <c r="G44" s="220">
        <f t="shared" si="9"/>
        <v>0.0672236163462535</v>
      </c>
      <c r="H44" s="221">
        <v>872.8999999999999</v>
      </c>
      <c r="I44" s="218">
        <v>687.725</v>
      </c>
      <c r="J44" s="217">
        <v>3.713</v>
      </c>
      <c r="K44" s="218">
        <v>358.281</v>
      </c>
      <c r="L44" s="217">
        <f t="shared" si="10"/>
        <v>1922.619</v>
      </c>
      <c r="M44" s="222">
        <f t="shared" si="16"/>
        <v>0.779480489894254</v>
      </c>
      <c r="N44" s="221">
        <v>4227.058</v>
      </c>
      <c r="O44" s="218">
        <v>3776.14</v>
      </c>
      <c r="P44" s="217">
        <v>154.642</v>
      </c>
      <c r="Q44" s="218">
        <v>209.368</v>
      </c>
      <c r="R44" s="217">
        <f t="shared" si="11"/>
        <v>8367.208</v>
      </c>
      <c r="S44" s="220">
        <f t="shared" si="12"/>
        <v>0.057769138375215814</v>
      </c>
      <c r="T44" s="219">
        <v>2781.9289999999996</v>
      </c>
      <c r="U44" s="218">
        <v>1941.138</v>
      </c>
      <c r="V44" s="217">
        <v>31.168000000000003</v>
      </c>
      <c r="W44" s="218">
        <v>738.0709999999999</v>
      </c>
      <c r="X44" s="217">
        <f t="shared" si="13"/>
        <v>5492.305999999999</v>
      </c>
      <c r="Y44" s="216">
        <f t="shared" si="14"/>
        <v>0.5234417019008051</v>
      </c>
    </row>
    <row r="45" spans="1:25" s="208" customFormat="1" ht="19.5" customHeight="1">
      <c r="A45" s="223" t="s">
        <v>314</v>
      </c>
      <c r="B45" s="221">
        <v>816.793</v>
      </c>
      <c r="C45" s="218">
        <v>561.646</v>
      </c>
      <c r="D45" s="217">
        <v>0</v>
      </c>
      <c r="E45" s="218">
        <v>0</v>
      </c>
      <c r="F45" s="217">
        <f t="shared" si="8"/>
        <v>1378.4389999999999</v>
      </c>
      <c r="G45" s="220">
        <f t="shared" si="9"/>
        <v>0.027084633508944887</v>
      </c>
      <c r="H45" s="221">
        <v>784.608</v>
      </c>
      <c r="I45" s="218">
        <v>802.732</v>
      </c>
      <c r="J45" s="217">
        <v>0</v>
      </c>
      <c r="K45" s="218"/>
      <c r="L45" s="217">
        <f t="shared" si="10"/>
        <v>1587.34</v>
      </c>
      <c r="M45" s="222">
        <f t="shared" si="16"/>
        <v>-0.13160444517242686</v>
      </c>
      <c r="N45" s="221">
        <v>1942.3110000000001</v>
      </c>
      <c r="O45" s="218">
        <v>1395.9989999999998</v>
      </c>
      <c r="P45" s="217">
        <v>0</v>
      </c>
      <c r="Q45" s="218">
        <v>0</v>
      </c>
      <c r="R45" s="217">
        <f t="shared" si="11"/>
        <v>3338.31</v>
      </c>
      <c r="S45" s="220">
        <f t="shared" si="12"/>
        <v>0.02304846399532158</v>
      </c>
      <c r="T45" s="219">
        <v>2137.3250000000003</v>
      </c>
      <c r="U45" s="218">
        <v>1994.0240000000001</v>
      </c>
      <c r="V45" s="217">
        <v>0</v>
      </c>
      <c r="W45" s="218"/>
      <c r="X45" s="217">
        <f t="shared" si="13"/>
        <v>4131.349</v>
      </c>
      <c r="Y45" s="216">
        <f t="shared" si="14"/>
        <v>-0.1919564287597102</v>
      </c>
    </row>
    <row r="46" spans="1:25" s="208" customFormat="1" ht="19.5" customHeight="1">
      <c r="A46" s="223" t="s">
        <v>315</v>
      </c>
      <c r="B46" s="221">
        <v>169.327</v>
      </c>
      <c r="C46" s="218">
        <v>91.301</v>
      </c>
      <c r="D46" s="217">
        <v>0</v>
      </c>
      <c r="E46" s="218">
        <v>42.331</v>
      </c>
      <c r="F46" s="217">
        <f>SUM(B46:E46)</f>
        <v>302.959</v>
      </c>
      <c r="G46" s="220">
        <f>F46/$F$9</f>
        <v>0.005952772290421582</v>
      </c>
      <c r="H46" s="221">
        <v>81.095</v>
      </c>
      <c r="I46" s="218">
        <v>62.954</v>
      </c>
      <c r="J46" s="217">
        <v>0</v>
      </c>
      <c r="K46" s="218">
        <v>0</v>
      </c>
      <c r="L46" s="217">
        <f>SUM(H46:K46)</f>
        <v>144.049</v>
      </c>
      <c r="M46" s="222">
        <f t="shared" si="16"/>
        <v>1.1031662836951313</v>
      </c>
      <c r="N46" s="221">
        <v>433.127</v>
      </c>
      <c r="O46" s="218">
        <v>223.26100000000002</v>
      </c>
      <c r="P46" s="217">
        <v>0</v>
      </c>
      <c r="Q46" s="218">
        <v>42.331</v>
      </c>
      <c r="R46" s="217">
        <f>SUM(N46:Q46)</f>
        <v>698.719</v>
      </c>
      <c r="S46" s="220">
        <f>R46/$R$9</f>
        <v>0.004824117506866379</v>
      </c>
      <c r="T46" s="219">
        <v>237.588</v>
      </c>
      <c r="U46" s="218">
        <v>261.44</v>
      </c>
      <c r="V46" s="217">
        <v>0</v>
      </c>
      <c r="W46" s="218">
        <v>16.459</v>
      </c>
      <c r="X46" s="217">
        <f>SUM(T46:W46)</f>
        <v>515.487</v>
      </c>
      <c r="Y46" s="216">
        <f>IF(ISERROR(R46/X46-1),"         /0",IF(R46/X46&gt;5,"  *  ",(R46/X46-1)))</f>
        <v>0.3554541627625918</v>
      </c>
    </row>
    <row r="47" spans="1:25" s="208" customFormat="1" ht="19.5" customHeight="1">
      <c r="A47" s="223" t="s">
        <v>324</v>
      </c>
      <c r="B47" s="221">
        <v>87.257</v>
      </c>
      <c r="C47" s="218">
        <v>32.342</v>
      </c>
      <c r="D47" s="217">
        <v>0</v>
      </c>
      <c r="E47" s="218">
        <v>0</v>
      </c>
      <c r="F47" s="217">
        <f>SUM(B47:E47)</f>
        <v>119.599</v>
      </c>
      <c r="G47" s="220">
        <f>F47/$F$9</f>
        <v>0.0023499734721930386</v>
      </c>
      <c r="H47" s="221">
        <v>69.335</v>
      </c>
      <c r="I47" s="218">
        <v>20.709</v>
      </c>
      <c r="J47" s="217">
        <v>0</v>
      </c>
      <c r="K47" s="218">
        <v>0.049</v>
      </c>
      <c r="L47" s="217">
        <f>SUM(H47:K47)</f>
        <v>90.093</v>
      </c>
      <c r="M47" s="222">
        <f>IF(ISERROR(F47/L47-1),"         /0",(F47/L47-1))</f>
        <v>0.3275060215555037</v>
      </c>
      <c r="N47" s="221">
        <v>222.37900000000002</v>
      </c>
      <c r="O47" s="218">
        <v>101.66799999999999</v>
      </c>
      <c r="P47" s="217"/>
      <c r="Q47" s="218"/>
      <c r="R47" s="217">
        <f>SUM(N47:Q47)</f>
        <v>324.047</v>
      </c>
      <c r="S47" s="220">
        <f>R47/$R$9</f>
        <v>0.002237295401652924</v>
      </c>
      <c r="T47" s="219">
        <v>155.39600000000002</v>
      </c>
      <c r="U47" s="218">
        <v>96.91</v>
      </c>
      <c r="V47" s="217">
        <v>0</v>
      </c>
      <c r="W47" s="218">
        <v>0.049</v>
      </c>
      <c r="X47" s="217">
        <f>SUM(T47:W47)</f>
        <v>252.35500000000002</v>
      </c>
      <c r="Y47" s="216">
        <f>IF(ISERROR(R47/X47-1),"         /0",IF(R47/X47&gt;5,"  *  ",(R47/X47-1)))</f>
        <v>0.2840918547284579</v>
      </c>
    </row>
    <row r="48" spans="1:25" s="208" customFormat="1" ht="19.5" customHeight="1">
      <c r="A48" s="223" t="s">
        <v>316</v>
      </c>
      <c r="B48" s="221">
        <v>81.236</v>
      </c>
      <c r="C48" s="218">
        <v>11.573</v>
      </c>
      <c r="D48" s="217">
        <v>0</v>
      </c>
      <c r="E48" s="218">
        <v>0</v>
      </c>
      <c r="F48" s="217">
        <f>SUM(B48:E48)</f>
        <v>92.809</v>
      </c>
      <c r="G48" s="220">
        <f>F48/$F$9</f>
        <v>0.0018235828726056549</v>
      </c>
      <c r="H48" s="221">
        <v>116.859</v>
      </c>
      <c r="I48" s="218">
        <v>16.879</v>
      </c>
      <c r="J48" s="217">
        <v>0</v>
      </c>
      <c r="K48" s="218">
        <v>0</v>
      </c>
      <c r="L48" s="217">
        <f>SUM(H48:K48)</f>
        <v>133.738</v>
      </c>
      <c r="M48" s="222">
        <f>IF(ISERROR(F48/L48-1),"         /0",(F48/L48-1))</f>
        <v>-0.3060386726285723</v>
      </c>
      <c r="N48" s="221">
        <v>154.17700000000002</v>
      </c>
      <c r="O48" s="218">
        <v>27.851</v>
      </c>
      <c r="P48" s="217">
        <v>0.18</v>
      </c>
      <c r="Q48" s="218">
        <v>0</v>
      </c>
      <c r="R48" s="217">
        <f>SUM(N48:Q48)</f>
        <v>182.20800000000003</v>
      </c>
      <c r="S48" s="220">
        <f>R48/$R$9</f>
        <v>0.0012580061551082898</v>
      </c>
      <c r="T48" s="219">
        <v>249.25399999999996</v>
      </c>
      <c r="U48" s="218">
        <v>53.919</v>
      </c>
      <c r="V48" s="217">
        <v>0</v>
      </c>
      <c r="W48" s="218">
        <v>0</v>
      </c>
      <c r="X48" s="217">
        <f>SUM(T48:W48)</f>
        <v>303.17299999999994</v>
      </c>
      <c r="Y48" s="216">
        <f>IF(ISERROR(R48/X48-1),"         /0",IF(R48/X48&gt;5,"  *  ",(R48/X48-1)))</f>
        <v>-0.3989966124951758</v>
      </c>
    </row>
    <row r="49" spans="1:25" s="208" customFormat="1" ht="19.5" customHeight="1">
      <c r="A49" s="223" t="s">
        <v>318</v>
      </c>
      <c r="B49" s="221">
        <v>43.029</v>
      </c>
      <c r="C49" s="218">
        <v>26.266</v>
      </c>
      <c r="D49" s="217">
        <v>0.3</v>
      </c>
      <c r="E49" s="218">
        <v>0</v>
      </c>
      <c r="F49" s="217">
        <f>SUM(B49:E49)</f>
        <v>69.595</v>
      </c>
      <c r="G49" s="220">
        <f>F49/$F$9</f>
        <v>0.0013674562813842466</v>
      </c>
      <c r="H49" s="221">
        <v>46.17</v>
      </c>
      <c r="I49" s="218">
        <v>30.045</v>
      </c>
      <c r="J49" s="217"/>
      <c r="K49" s="218"/>
      <c r="L49" s="217">
        <f>SUM(H49:K49)</f>
        <v>76.215</v>
      </c>
      <c r="M49" s="222">
        <f>IF(ISERROR(F49/L49-1),"         /0",(F49/L49-1))</f>
        <v>-0.08685954208489144</v>
      </c>
      <c r="N49" s="221">
        <v>127.607</v>
      </c>
      <c r="O49" s="218">
        <v>75.011</v>
      </c>
      <c r="P49" s="217">
        <v>0.3</v>
      </c>
      <c r="Q49" s="218">
        <v>0</v>
      </c>
      <c r="R49" s="217">
        <f>SUM(N49:Q49)</f>
        <v>202.918</v>
      </c>
      <c r="S49" s="220">
        <f>R49/$R$9</f>
        <v>0.0014009927828759657</v>
      </c>
      <c r="T49" s="219">
        <v>112.489</v>
      </c>
      <c r="U49" s="218">
        <v>95.718</v>
      </c>
      <c r="V49" s="217"/>
      <c r="W49" s="218"/>
      <c r="X49" s="217">
        <f>SUM(T49:W49)</f>
        <v>208.207</v>
      </c>
      <c r="Y49" s="216">
        <f>IF(ISERROR(R49/X49-1),"         /0",IF(R49/X49&gt;5,"  *  ",(R49/X49-1)))</f>
        <v>-0.025402604139149965</v>
      </c>
    </row>
    <row r="50" spans="1:25" s="208" customFormat="1" ht="19.5" customHeight="1">
      <c r="A50" s="223" t="s">
        <v>327</v>
      </c>
      <c r="B50" s="221">
        <v>46.9</v>
      </c>
      <c r="C50" s="218">
        <v>7.247</v>
      </c>
      <c r="D50" s="217">
        <v>0</v>
      </c>
      <c r="E50" s="218">
        <v>0</v>
      </c>
      <c r="F50" s="217">
        <f>SUM(B50:E50)</f>
        <v>54.147</v>
      </c>
      <c r="G50" s="220">
        <f>F50/$F$9</f>
        <v>0.001063922052850245</v>
      </c>
      <c r="H50" s="221">
        <v>169.619</v>
      </c>
      <c r="I50" s="218">
        <v>0</v>
      </c>
      <c r="J50" s="217"/>
      <c r="K50" s="218"/>
      <c r="L50" s="217">
        <f>SUM(H50:K50)</f>
        <v>169.619</v>
      </c>
      <c r="M50" s="222">
        <f>IF(ISERROR(F50/L50-1),"         /0",(F50/L50-1))</f>
        <v>-0.6807727907840513</v>
      </c>
      <c r="N50" s="221">
        <v>96.93299999999999</v>
      </c>
      <c r="O50" s="218">
        <v>48.402</v>
      </c>
      <c r="P50" s="217">
        <v>0</v>
      </c>
      <c r="Q50" s="218">
        <v>0</v>
      </c>
      <c r="R50" s="217">
        <f>SUM(N50:Q50)</f>
        <v>145.33499999999998</v>
      </c>
      <c r="S50" s="220">
        <f>R50/$R$9</f>
        <v>0.0010034264387549572</v>
      </c>
      <c r="T50" s="219">
        <v>500.558</v>
      </c>
      <c r="U50" s="218">
        <v>26.481</v>
      </c>
      <c r="V50" s="217"/>
      <c r="W50" s="218">
        <v>0</v>
      </c>
      <c r="X50" s="217">
        <f>SUM(T50:W50)</f>
        <v>527.039</v>
      </c>
      <c r="Y50" s="216">
        <f>IF(ISERROR(R50/X50-1),"         /0",IF(R50/X50&gt;5,"  *  ",(R50/X50-1)))</f>
        <v>-0.7242424184927492</v>
      </c>
    </row>
    <row r="51" spans="1:25" s="208" customFormat="1" ht="19.5" customHeight="1">
      <c r="A51" s="223" t="s">
        <v>323</v>
      </c>
      <c r="B51" s="221">
        <v>46.06</v>
      </c>
      <c r="C51" s="218">
        <v>6.062</v>
      </c>
      <c r="D51" s="217">
        <v>0</v>
      </c>
      <c r="E51" s="218">
        <v>0</v>
      </c>
      <c r="F51" s="217">
        <f t="shared" si="8"/>
        <v>52.122</v>
      </c>
      <c r="G51" s="220">
        <f t="shared" si="9"/>
        <v>0.0010241332897235392</v>
      </c>
      <c r="H51" s="221">
        <v>56.993</v>
      </c>
      <c r="I51" s="218">
        <v>13.655</v>
      </c>
      <c r="J51" s="217">
        <v>0</v>
      </c>
      <c r="K51" s="218"/>
      <c r="L51" s="217">
        <f t="shared" si="10"/>
        <v>70.648</v>
      </c>
      <c r="M51" s="222">
        <f t="shared" si="16"/>
        <v>-0.26222964556675343</v>
      </c>
      <c r="N51" s="221">
        <v>108.648</v>
      </c>
      <c r="O51" s="218">
        <v>20.733</v>
      </c>
      <c r="P51" s="217"/>
      <c r="Q51" s="218"/>
      <c r="R51" s="217">
        <f t="shared" si="11"/>
        <v>129.381</v>
      </c>
      <c r="S51" s="220">
        <f t="shared" si="12"/>
        <v>0.0008932763344862225</v>
      </c>
      <c r="T51" s="219">
        <v>107.256</v>
      </c>
      <c r="U51" s="218">
        <v>22.675999999999995</v>
      </c>
      <c r="V51" s="217">
        <v>0</v>
      </c>
      <c r="W51" s="218"/>
      <c r="X51" s="217">
        <f t="shared" si="13"/>
        <v>129.932</v>
      </c>
      <c r="Y51" s="216">
        <f t="shared" si="14"/>
        <v>-0.004240679740171727</v>
      </c>
    </row>
    <row r="52" spans="1:25" s="208" customFormat="1" ht="19.5" customHeight="1" thickBot="1">
      <c r="A52" s="223" t="s">
        <v>263</v>
      </c>
      <c r="B52" s="221">
        <v>110.831</v>
      </c>
      <c r="C52" s="218">
        <v>24.578000000000003</v>
      </c>
      <c r="D52" s="217">
        <v>1.3</v>
      </c>
      <c r="E52" s="218">
        <v>0.8500000000000001</v>
      </c>
      <c r="F52" s="217">
        <f t="shared" si="8"/>
        <v>137.559</v>
      </c>
      <c r="G52" s="220">
        <f t="shared" si="9"/>
        <v>0.00270286541577607</v>
      </c>
      <c r="H52" s="221">
        <v>67.413</v>
      </c>
      <c r="I52" s="218">
        <v>32.61</v>
      </c>
      <c r="J52" s="217">
        <v>3.654</v>
      </c>
      <c r="K52" s="218">
        <v>0.537</v>
      </c>
      <c r="L52" s="217">
        <f t="shared" si="10"/>
        <v>104.214</v>
      </c>
      <c r="M52" s="222">
        <f t="shared" si="16"/>
        <v>0.3199666071737002</v>
      </c>
      <c r="N52" s="221">
        <v>319.31399999999996</v>
      </c>
      <c r="O52" s="218">
        <v>118.55000000000001</v>
      </c>
      <c r="P52" s="217">
        <v>2.854</v>
      </c>
      <c r="Q52" s="218">
        <v>42.42</v>
      </c>
      <c r="R52" s="217">
        <f t="shared" si="11"/>
        <v>483.138</v>
      </c>
      <c r="S52" s="220">
        <f t="shared" si="12"/>
        <v>0.003335696444539805</v>
      </c>
      <c r="T52" s="219">
        <v>325.366</v>
      </c>
      <c r="U52" s="218">
        <v>99.82400000000001</v>
      </c>
      <c r="V52" s="217">
        <v>7.991999999999999</v>
      </c>
      <c r="W52" s="218">
        <v>9.197999999999997</v>
      </c>
      <c r="X52" s="217">
        <f t="shared" si="13"/>
        <v>442.38</v>
      </c>
      <c r="Y52" s="216">
        <f t="shared" si="14"/>
        <v>0.09213345992133459</v>
      </c>
    </row>
    <row r="53" spans="1:25" s="224" customFormat="1" ht="19.5" customHeight="1">
      <c r="A53" s="231" t="s">
        <v>57</v>
      </c>
      <c r="B53" s="228">
        <f>SUM(B54:B56)</f>
        <v>249.72199999999998</v>
      </c>
      <c r="C53" s="227">
        <f>SUM(C54:C56)</f>
        <v>71.588</v>
      </c>
      <c r="D53" s="226">
        <f>SUM(D54:D56)</f>
        <v>0</v>
      </c>
      <c r="E53" s="227">
        <f>SUM(E54:E56)</f>
        <v>0</v>
      </c>
      <c r="F53" s="226">
        <f t="shared" si="8"/>
        <v>321.30999999999995</v>
      </c>
      <c r="G53" s="229">
        <f t="shared" si="9"/>
        <v>0.006313346903823151</v>
      </c>
      <c r="H53" s="228">
        <f>SUM(H54:H56)</f>
        <v>401.85799999999995</v>
      </c>
      <c r="I53" s="227">
        <f>SUM(I54:I56)</f>
        <v>199.875</v>
      </c>
      <c r="J53" s="226">
        <f>SUM(J54:J56)</f>
        <v>0</v>
      </c>
      <c r="K53" s="227">
        <f>SUM(K54:K56)</f>
        <v>98.571</v>
      </c>
      <c r="L53" s="226">
        <f t="shared" si="10"/>
        <v>700.304</v>
      </c>
      <c r="M53" s="230">
        <f t="shared" si="16"/>
        <v>-0.5411849710982659</v>
      </c>
      <c r="N53" s="228">
        <f>SUM(N54:N56)</f>
        <v>881.982</v>
      </c>
      <c r="O53" s="227">
        <f>SUM(O54:O56)</f>
        <v>249.149</v>
      </c>
      <c r="P53" s="226">
        <f>SUM(P54:P56)</f>
        <v>47.335</v>
      </c>
      <c r="Q53" s="227">
        <f>SUM(Q54:Q56)</f>
        <v>4.9270000000000005</v>
      </c>
      <c r="R53" s="226">
        <f t="shared" si="11"/>
        <v>1183.3929999999998</v>
      </c>
      <c r="S53" s="229">
        <f t="shared" si="12"/>
        <v>0.008170418850500879</v>
      </c>
      <c r="T53" s="228">
        <f>SUM(T54:T56)</f>
        <v>1555.3490000000002</v>
      </c>
      <c r="U53" s="227">
        <f>SUM(U54:U56)</f>
        <v>553.314</v>
      </c>
      <c r="V53" s="226">
        <f>SUM(V54:V56)</f>
        <v>0</v>
      </c>
      <c r="W53" s="227">
        <f>SUM(W54:W56)</f>
        <v>266.206</v>
      </c>
      <c r="X53" s="226">
        <f t="shared" si="13"/>
        <v>2374.869</v>
      </c>
      <c r="Y53" s="225">
        <f t="shared" si="14"/>
        <v>-0.5017017780770225</v>
      </c>
    </row>
    <row r="54" spans="1:25" ht="19.5" customHeight="1">
      <c r="A54" s="223" t="s">
        <v>331</v>
      </c>
      <c r="B54" s="221">
        <v>65.703</v>
      </c>
      <c r="C54" s="218">
        <v>34.683</v>
      </c>
      <c r="D54" s="217">
        <v>0</v>
      </c>
      <c r="E54" s="218">
        <v>0</v>
      </c>
      <c r="F54" s="217">
        <f t="shared" si="8"/>
        <v>100.386</v>
      </c>
      <c r="G54" s="220">
        <f t="shared" si="9"/>
        <v>0.0019724616174012356</v>
      </c>
      <c r="H54" s="221">
        <v>29.249000000000002</v>
      </c>
      <c r="I54" s="218">
        <v>83.614</v>
      </c>
      <c r="J54" s="217">
        <v>0</v>
      </c>
      <c r="K54" s="218">
        <v>0</v>
      </c>
      <c r="L54" s="217">
        <f t="shared" si="10"/>
        <v>112.863</v>
      </c>
      <c r="M54" s="222">
        <f t="shared" si="16"/>
        <v>-0.1105499587996066</v>
      </c>
      <c r="N54" s="221">
        <v>109.039</v>
      </c>
      <c r="O54" s="218">
        <v>94.79899999999999</v>
      </c>
      <c r="P54" s="217">
        <v>0</v>
      </c>
      <c r="Q54" s="218">
        <v>0</v>
      </c>
      <c r="R54" s="217">
        <f t="shared" si="11"/>
        <v>203.838</v>
      </c>
      <c r="S54" s="220">
        <f t="shared" si="12"/>
        <v>0.0014073446755628926</v>
      </c>
      <c r="T54" s="219">
        <v>77.67099999999999</v>
      </c>
      <c r="U54" s="218">
        <v>139.792</v>
      </c>
      <c r="V54" s="217">
        <v>0</v>
      </c>
      <c r="W54" s="218">
        <v>0</v>
      </c>
      <c r="X54" s="217">
        <f t="shared" si="13"/>
        <v>217.463</v>
      </c>
      <c r="Y54" s="216">
        <f t="shared" si="14"/>
        <v>-0.06265433659978936</v>
      </c>
    </row>
    <row r="55" spans="1:25" ht="19.5" customHeight="1">
      <c r="A55" s="223" t="s">
        <v>330</v>
      </c>
      <c r="B55" s="221">
        <v>67.814</v>
      </c>
      <c r="C55" s="218">
        <v>11.929</v>
      </c>
      <c r="D55" s="217">
        <v>0</v>
      </c>
      <c r="E55" s="218">
        <v>0</v>
      </c>
      <c r="F55" s="217">
        <f t="shared" si="8"/>
        <v>79.743</v>
      </c>
      <c r="G55" s="220">
        <f t="shared" si="9"/>
        <v>0.001566852018771808</v>
      </c>
      <c r="H55" s="221">
        <v>176.825</v>
      </c>
      <c r="I55" s="218">
        <v>48.84</v>
      </c>
      <c r="J55" s="217">
        <v>0</v>
      </c>
      <c r="K55" s="218">
        <v>0</v>
      </c>
      <c r="L55" s="217">
        <f t="shared" si="10"/>
        <v>225.665</v>
      </c>
      <c r="M55" s="222">
        <f t="shared" si="16"/>
        <v>-0.646631068176279</v>
      </c>
      <c r="N55" s="221">
        <v>435.845</v>
      </c>
      <c r="O55" s="218">
        <v>41.448</v>
      </c>
      <c r="P55" s="217"/>
      <c r="Q55" s="218">
        <v>0.2</v>
      </c>
      <c r="R55" s="217">
        <f t="shared" si="11"/>
        <v>477.493</v>
      </c>
      <c r="S55" s="220">
        <f t="shared" si="12"/>
        <v>0.003296722059520562</v>
      </c>
      <c r="T55" s="219">
        <v>796.0540000000001</v>
      </c>
      <c r="U55" s="218">
        <v>208.25799999999998</v>
      </c>
      <c r="V55" s="217">
        <v>0</v>
      </c>
      <c r="W55" s="218">
        <v>0</v>
      </c>
      <c r="X55" s="217">
        <f t="shared" si="13"/>
        <v>1004.3120000000001</v>
      </c>
      <c r="Y55" s="216">
        <f t="shared" si="14"/>
        <v>-0.5245571097427892</v>
      </c>
    </row>
    <row r="56" spans="1:25" ht="19.5" customHeight="1" thickBot="1">
      <c r="A56" s="223" t="s">
        <v>263</v>
      </c>
      <c r="B56" s="221">
        <v>116.20499999999998</v>
      </c>
      <c r="C56" s="218">
        <v>24.976</v>
      </c>
      <c r="D56" s="217">
        <v>0</v>
      </c>
      <c r="E56" s="218">
        <v>0</v>
      </c>
      <c r="F56" s="217">
        <f t="shared" si="8"/>
        <v>141.18099999999998</v>
      </c>
      <c r="G56" s="220">
        <f t="shared" si="9"/>
        <v>0.0027740332676501086</v>
      </c>
      <c r="H56" s="221">
        <v>195.784</v>
      </c>
      <c r="I56" s="218">
        <v>67.42099999999999</v>
      </c>
      <c r="J56" s="217">
        <v>0</v>
      </c>
      <c r="K56" s="218">
        <v>98.571</v>
      </c>
      <c r="L56" s="217">
        <f t="shared" si="10"/>
        <v>361.77599999999995</v>
      </c>
      <c r="M56" s="222">
        <f t="shared" si="16"/>
        <v>-0.6097557604705675</v>
      </c>
      <c r="N56" s="221">
        <v>337.09799999999996</v>
      </c>
      <c r="O56" s="218">
        <v>112.902</v>
      </c>
      <c r="P56" s="217">
        <v>47.335</v>
      </c>
      <c r="Q56" s="218">
        <v>4.727</v>
      </c>
      <c r="R56" s="217">
        <f t="shared" si="11"/>
        <v>502.0619999999999</v>
      </c>
      <c r="S56" s="220">
        <f t="shared" si="12"/>
        <v>0.003466352115417424</v>
      </c>
      <c r="T56" s="219">
        <v>681.624</v>
      </c>
      <c r="U56" s="218">
        <v>205.26400000000004</v>
      </c>
      <c r="V56" s="217">
        <v>0</v>
      </c>
      <c r="W56" s="218">
        <v>266.206</v>
      </c>
      <c r="X56" s="217">
        <f t="shared" si="13"/>
        <v>1153.094</v>
      </c>
      <c r="Y56" s="216">
        <f t="shared" si="14"/>
        <v>-0.5645957744988701</v>
      </c>
    </row>
    <row r="57" spans="1:25" s="208" customFormat="1" ht="19.5" customHeight="1" thickBot="1">
      <c r="A57" s="215" t="s">
        <v>56</v>
      </c>
      <c r="B57" s="212">
        <v>165.35700000000003</v>
      </c>
      <c r="C57" s="211">
        <v>0</v>
      </c>
      <c r="D57" s="210">
        <v>0</v>
      </c>
      <c r="E57" s="211">
        <v>0</v>
      </c>
      <c r="F57" s="210">
        <f t="shared" si="8"/>
        <v>165.35700000000003</v>
      </c>
      <c r="G57" s="213">
        <f t="shared" si="9"/>
        <v>0.0032490619774531923</v>
      </c>
      <c r="H57" s="212">
        <v>96.25999999999999</v>
      </c>
      <c r="I57" s="211">
        <v>47.294</v>
      </c>
      <c r="J57" s="210">
        <v>0.28</v>
      </c>
      <c r="K57" s="211">
        <v>9.747</v>
      </c>
      <c r="L57" s="210">
        <f t="shared" si="10"/>
        <v>153.58099999999996</v>
      </c>
      <c r="M57" s="214">
        <f t="shared" si="16"/>
        <v>0.0766761513468468</v>
      </c>
      <c r="N57" s="212">
        <v>328.062</v>
      </c>
      <c r="O57" s="211">
        <v>0</v>
      </c>
      <c r="P57" s="210"/>
      <c r="Q57" s="211"/>
      <c r="R57" s="210">
        <f t="shared" si="11"/>
        <v>328.062</v>
      </c>
      <c r="S57" s="213">
        <f t="shared" si="12"/>
        <v>0.0022650158898464157</v>
      </c>
      <c r="T57" s="212">
        <v>238.079</v>
      </c>
      <c r="U57" s="211">
        <v>47.294</v>
      </c>
      <c r="V57" s="210">
        <v>0.42999999999999994</v>
      </c>
      <c r="W57" s="211">
        <v>10.047</v>
      </c>
      <c r="X57" s="210">
        <f t="shared" si="13"/>
        <v>295.85</v>
      </c>
      <c r="Y57" s="209">
        <f t="shared" si="14"/>
        <v>0.10887949974649302</v>
      </c>
    </row>
    <row r="58" ht="15" thickTop="1">
      <c r="A58" s="116" t="s">
        <v>43</v>
      </c>
    </row>
    <row r="59" ht="14.25">
      <c r="A59" s="116" t="s">
        <v>55</v>
      </c>
    </row>
    <row r="60" ht="14.25">
      <c r="A60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8:Y65536 M58:M65536 Y3 M3 M5 Y5 Y7:Y8 M7:M8">
    <cfRule type="cellIs" priority="4" dxfId="101" operator="lessThan" stopIfTrue="1">
      <formula>0</formula>
    </cfRule>
  </conditionalFormatting>
  <conditionalFormatting sqref="Y9:Y57 M9:M57">
    <cfRule type="cellIs" priority="5" dxfId="101" operator="lessThan" stopIfTrue="1">
      <formula>0</formula>
    </cfRule>
    <cfRule type="cellIs" priority="6" dxfId="103" operator="greaterThanOrEqual" stopIfTrue="1">
      <formula>0</formula>
    </cfRule>
  </conditionalFormatting>
  <conditionalFormatting sqref="Y52 M52">
    <cfRule type="cellIs" priority="2" dxfId="101" operator="lessThan" stopIfTrue="1">
      <formula>0</formula>
    </cfRule>
    <cfRule type="cellIs" priority="3" dxfId="103" operator="greaterThanOrEqual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W5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A1">
      <selection activeCell="T47" sqref="T47:W47"/>
    </sheetView>
  </sheetViews>
  <sheetFormatPr defaultColWidth="8.00390625" defaultRowHeight="15"/>
  <cols>
    <col min="1" max="1" width="20.28125" style="123" customWidth="1"/>
    <col min="2" max="2" width="8.710937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28125" style="123" bestFit="1" customWidth="1"/>
    <col min="7" max="7" width="11.28125" style="123" customWidth="1"/>
    <col min="8" max="8" width="9.28125" style="123" bestFit="1" customWidth="1"/>
    <col min="9" max="9" width="9.7109375" style="123" bestFit="1" customWidth="1"/>
    <col min="10" max="10" width="8.7109375" style="123" customWidth="1"/>
    <col min="11" max="11" width="9.7109375" style="123" bestFit="1" customWidth="1"/>
    <col min="12" max="12" width="9.28125" style="123" bestFit="1" customWidth="1"/>
    <col min="13" max="13" width="9.28125" style="123" customWidth="1"/>
    <col min="14" max="14" width="9.7109375" style="123" customWidth="1"/>
    <col min="15" max="15" width="10.8515625" style="123" customWidth="1"/>
    <col min="16" max="16" width="9.7109375" style="123" customWidth="1"/>
    <col min="17" max="17" width="10.140625" style="123" customWidth="1"/>
    <col min="18" max="18" width="10.7109375" style="123" customWidth="1"/>
    <col min="19" max="19" width="11.00390625" style="123" customWidth="1"/>
    <col min="20" max="24" width="10.28125" style="123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72" t="s">
        <v>28</v>
      </c>
      <c r="Y1" s="573"/>
    </row>
    <row r="2" ht="5.25" customHeight="1" thickBot="1"/>
    <row r="3" spans="1:25" ht="24" customHeight="1" thickTop="1">
      <c r="A3" s="630" t="s">
        <v>72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41" t="s">
        <v>45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58" customFormat="1" ht="18" customHeight="1" thickBot="1" thickTop="1">
      <c r="A5" s="577" t="s">
        <v>71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3" customFormat="1" ht="26.25" customHeight="1" thickBot="1">
      <c r="A6" s="578"/>
      <c r="B6" s="636" t="s">
        <v>147</v>
      </c>
      <c r="C6" s="637"/>
      <c r="D6" s="637"/>
      <c r="E6" s="637"/>
      <c r="F6" s="637"/>
      <c r="G6" s="633" t="s">
        <v>34</v>
      </c>
      <c r="H6" s="636" t="s">
        <v>148</v>
      </c>
      <c r="I6" s="637"/>
      <c r="J6" s="637"/>
      <c r="K6" s="637"/>
      <c r="L6" s="637"/>
      <c r="M6" s="644" t="s">
        <v>33</v>
      </c>
      <c r="N6" s="636" t="s">
        <v>149</v>
      </c>
      <c r="O6" s="637"/>
      <c r="P6" s="637"/>
      <c r="Q6" s="637"/>
      <c r="R6" s="637"/>
      <c r="S6" s="633" t="s">
        <v>34</v>
      </c>
      <c r="T6" s="636" t="s">
        <v>150</v>
      </c>
      <c r="U6" s="637"/>
      <c r="V6" s="637"/>
      <c r="W6" s="637"/>
      <c r="X6" s="637"/>
      <c r="Y6" s="638" t="s">
        <v>33</v>
      </c>
    </row>
    <row r="7" spans="1:25" s="163" customFormat="1" ht="26.25" customHeight="1">
      <c r="A7" s="579"/>
      <c r="B7" s="571" t="s">
        <v>22</v>
      </c>
      <c r="C7" s="567"/>
      <c r="D7" s="566" t="s">
        <v>21</v>
      </c>
      <c r="E7" s="567"/>
      <c r="F7" s="656" t="s">
        <v>17</v>
      </c>
      <c r="G7" s="634"/>
      <c r="H7" s="571" t="s">
        <v>22</v>
      </c>
      <c r="I7" s="567"/>
      <c r="J7" s="566" t="s">
        <v>21</v>
      </c>
      <c r="K7" s="567"/>
      <c r="L7" s="656" t="s">
        <v>17</v>
      </c>
      <c r="M7" s="645"/>
      <c r="N7" s="571" t="s">
        <v>22</v>
      </c>
      <c r="O7" s="567"/>
      <c r="P7" s="566" t="s">
        <v>21</v>
      </c>
      <c r="Q7" s="567"/>
      <c r="R7" s="656" t="s">
        <v>17</v>
      </c>
      <c r="S7" s="634"/>
      <c r="T7" s="571" t="s">
        <v>22</v>
      </c>
      <c r="U7" s="567"/>
      <c r="V7" s="566" t="s">
        <v>21</v>
      </c>
      <c r="W7" s="567"/>
      <c r="X7" s="656" t="s">
        <v>17</v>
      </c>
      <c r="Y7" s="639"/>
    </row>
    <row r="8" spans="1:25" s="254" customFormat="1" ht="15.75" customHeight="1" thickBot="1">
      <c r="A8" s="580"/>
      <c r="B8" s="257" t="s">
        <v>31</v>
      </c>
      <c r="C8" s="255" t="s">
        <v>30</v>
      </c>
      <c r="D8" s="256" t="s">
        <v>31</v>
      </c>
      <c r="E8" s="255" t="s">
        <v>30</v>
      </c>
      <c r="F8" s="629"/>
      <c r="G8" s="635"/>
      <c r="H8" s="257" t="s">
        <v>31</v>
      </c>
      <c r="I8" s="255" t="s">
        <v>30</v>
      </c>
      <c r="J8" s="256" t="s">
        <v>31</v>
      </c>
      <c r="K8" s="255" t="s">
        <v>30</v>
      </c>
      <c r="L8" s="629"/>
      <c r="M8" s="646"/>
      <c r="N8" s="257" t="s">
        <v>31</v>
      </c>
      <c r="O8" s="255" t="s">
        <v>30</v>
      </c>
      <c r="P8" s="256" t="s">
        <v>31</v>
      </c>
      <c r="Q8" s="255" t="s">
        <v>30</v>
      </c>
      <c r="R8" s="629"/>
      <c r="S8" s="635"/>
      <c r="T8" s="257" t="s">
        <v>31</v>
      </c>
      <c r="U8" s="255" t="s">
        <v>30</v>
      </c>
      <c r="V8" s="256" t="s">
        <v>31</v>
      </c>
      <c r="W8" s="255" t="s">
        <v>30</v>
      </c>
      <c r="X8" s="629"/>
      <c r="Y8" s="640"/>
    </row>
    <row r="9" spans="1:25" s="152" customFormat="1" ht="18" customHeight="1" thickBot="1" thickTop="1">
      <c r="A9" s="317" t="s">
        <v>24</v>
      </c>
      <c r="B9" s="309">
        <f>B10+B14+B25+B34+B42+B47</f>
        <v>28371.483</v>
      </c>
      <c r="C9" s="308">
        <f>C10+C14+C25+C34+C42+C47</f>
        <v>16314.101999999999</v>
      </c>
      <c r="D9" s="307">
        <f>D10+D14+D25+D34+D42+D47</f>
        <v>3826.8700000000003</v>
      </c>
      <c r="E9" s="308">
        <f>E10+E14+E25+E34+E42+E47</f>
        <v>2381.311</v>
      </c>
      <c r="F9" s="307">
        <f>SUM(B9:E9)</f>
        <v>50893.766</v>
      </c>
      <c r="G9" s="310">
        <f>F9/$F$9</f>
        <v>1</v>
      </c>
      <c r="H9" s="309">
        <f>H10+H14+H25+H34+H42+H47</f>
        <v>24265.557999999997</v>
      </c>
      <c r="I9" s="308">
        <f>I10+I14+I25+I34+I42+I47</f>
        <v>15489.087000000001</v>
      </c>
      <c r="J9" s="307">
        <f>J10+J14+J25+J34+J42+J47</f>
        <v>2973.897000000001</v>
      </c>
      <c r="K9" s="308">
        <f>K10+K14+K25+K34+K42+K47</f>
        <v>2387.3499999999995</v>
      </c>
      <c r="L9" s="307">
        <f>SUM(H9:K9)</f>
        <v>45115.892</v>
      </c>
      <c r="M9" s="434">
        <f>IF(ISERROR(F9/L9-1),"         /0",(F9/L9-1))</f>
        <v>0.12806737812033075</v>
      </c>
      <c r="N9" s="309">
        <f>N10+N14+N25+N34+N42+N47</f>
        <v>83048.58600000002</v>
      </c>
      <c r="O9" s="308">
        <f>O10+O14+O25+O34+O42+O47</f>
        <v>45100.420000000006</v>
      </c>
      <c r="P9" s="307">
        <f>P10+P14+P25+P34+P42+P47</f>
        <v>12274.574999999997</v>
      </c>
      <c r="Q9" s="308">
        <f>Q10+Q14+Q25+Q34+Q42+Q47</f>
        <v>4415.137999999999</v>
      </c>
      <c r="R9" s="307">
        <f>SUM(N9:Q9)</f>
        <v>144838.719</v>
      </c>
      <c r="S9" s="310">
        <f>R9/$R$9</f>
        <v>1</v>
      </c>
      <c r="T9" s="309">
        <f>T10+T14+T25+T34+T42+T47</f>
        <v>77038.62699999996</v>
      </c>
      <c r="U9" s="308">
        <f>U10+U14+U25+U34+U42+U47</f>
        <v>41981.073</v>
      </c>
      <c r="V9" s="307">
        <f>V10+V14+V25+V34+V42+V47</f>
        <v>10113.792</v>
      </c>
      <c r="W9" s="308">
        <f>W10+W14+W25+W34+W42+W47</f>
        <v>6026.237</v>
      </c>
      <c r="X9" s="307">
        <f>SUM(T9:W9)</f>
        <v>135159.72899999996</v>
      </c>
      <c r="Y9" s="306">
        <f>IF(ISERROR(R9/X9-1),"         /0",(R9/X9-1))</f>
        <v>0.07161149309495918</v>
      </c>
    </row>
    <row r="10" spans="1:25" s="271" customFormat="1" ht="19.5" customHeight="1" thickTop="1">
      <c r="A10" s="280" t="s">
        <v>61</v>
      </c>
      <c r="B10" s="277">
        <f>SUM(B11:B13)</f>
        <v>17756.902</v>
      </c>
      <c r="C10" s="276">
        <f>SUM(C11:C13)</f>
        <v>7476.173999999999</v>
      </c>
      <c r="D10" s="275">
        <f>SUM(D11:D13)</f>
        <v>3621.877</v>
      </c>
      <c r="E10" s="274">
        <f>SUM(E11:E13)</f>
        <v>1829.154</v>
      </c>
      <c r="F10" s="275">
        <f aca="true" t="shared" si="0" ref="F10:F47">SUM(B10:E10)</f>
        <v>30684.106999999996</v>
      </c>
      <c r="G10" s="278">
        <f aca="true" t="shared" si="1" ref="G10:G47">F10/$F$9</f>
        <v>0.6029050198407403</v>
      </c>
      <c r="H10" s="277">
        <f>SUM(H11:H13)</f>
        <v>16090.288</v>
      </c>
      <c r="I10" s="276">
        <f>SUM(I11:I13)</f>
        <v>8066.206</v>
      </c>
      <c r="J10" s="275">
        <f>SUM(J11:J13)</f>
        <v>2801.3660000000004</v>
      </c>
      <c r="K10" s="274">
        <f>SUM(K11:K13)</f>
        <v>1516.591</v>
      </c>
      <c r="L10" s="275">
        <f aca="true" t="shared" si="2" ref="L10:L47">SUM(H10:K10)</f>
        <v>28474.451</v>
      </c>
      <c r="M10" s="279">
        <f aca="true" t="shared" si="3" ref="M10:M23">IF(ISERROR(F10/L10-1),"         /0",(F10/L10-1))</f>
        <v>0.07760135568548776</v>
      </c>
      <c r="N10" s="277">
        <f>SUM(N11:N13)</f>
        <v>54752.27700000001</v>
      </c>
      <c r="O10" s="276">
        <f>SUM(O11:O13)</f>
        <v>21622.371000000006</v>
      </c>
      <c r="P10" s="275">
        <f>SUM(P11:P13)</f>
        <v>10914.992999999999</v>
      </c>
      <c r="Q10" s="274">
        <f>SUM(Q11:Q13)</f>
        <v>3234.712</v>
      </c>
      <c r="R10" s="275">
        <f aca="true" t="shared" si="4" ref="R10:R47">SUM(N10:Q10)</f>
        <v>90524.35300000002</v>
      </c>
      <c r="S10" s="278">
        <f aca="true" t="shared" si="5" ref="S10:S47">R10/$R$9</f>
        <v>0.6250010606625154</v>
      </c>
      <c r="T10" s="277">
        <f>SUM(T11:T13)</f>
        <v>52926.50099999997</v>
      </c>
      <c r="U10" s="276">
        <f>SUM(U11:U13)</f>
        <v>21866.013</v>
      </c>
      <c r="V10" s="275">
        <f>SUM(V11:V13)</f>
        <v>9562.582</v>
      </c>
      <c r="W10" s="274">
        <f>SUM(W11:W13)</f>
        <v>3767.736</v>
      </c>
      <c r="X10" s="275">
        <f aca="true" t="shared" si="6" ref="X10:X43">SUM(T10:W10)</f>
        <v>88122.83199999997</v>
      </c>
      <c r="Y10" s="272">
        <f aca="true" t="shared" si="7" ref="Y10:Y47">IF(ISERROR(R10/X10-1),"         /0",IF(R10/X10&gt;5,"  *  ",(R10/X10-1)))</f>
        <v>0.027251972564840576</v>
      </c>
    </row>
    <row r="11" spans="1:25" ht="19.5" customHeight="1">
      <c r="A11" s="223" t="s">
        <v>333</v>
      </c>
      <c r="B11" s="221">
        <v>17489.992</v>
      </c>
      <c r="C11" s="218">
        <v>7371.48</v>
      </c>
      <c r="D11" s="217">
        <v>3621.877</v>
      </c>
      <c r="E11" s="269">
        <v>1829.154</v>
      </c>
      <c r="F11" s="217">
        <f t="shared" si="0"/>
        <v>30312.502999999997</v>
      </c>
      <c r="G11" s="220">
        <f t="shared" si="1"/>
        <v>0.5956034576022532</v>
      </c>
      <c r="H11" s="221">
        <v>15736.380000000001</v>
      </c>
      <c r="I11" s="218">
        <v>7965.545</v>
      </c>
      <c r="J11" s="217">
        <v>2801.3660000000004</v>
      </c>
      <c r="K11" s="269">
        <v>1516.591</v>
      </c>
      <c r="L11" s="217">
        <f t="shared" si="2"/>
        <v>28019.882000000005</v>
      </c>
      <c r="M11" s="222">
        <f t="shared" si="3"/>
        <v>0.0818212225162116</v>
      </c>
      <c r="N11" s="221">
        <v>53961.587000000014</v>
      </c>
      <c r="O11" s="218">
        <v>21342.806000000004</v>
      </c>
      <c r="P11" s="217">
        <v>10914.992999999999</v>
      </c>
      <c r="Q11" s="269">
        <v>3234.712</v>
      </c>
      <c r="R11" s="217">
        <f t="shared" si="4"/>
        <v>89454.09800000001</v>
      </c>
      <c r="S11" s="220">
        <f t="shared" si="5"/>
        <v>0.6176117727194205</v>
      </c>
      <c r="T11" s="221">
        <v>51806.14199999996</v>
      </c>
      <c r="U11" s="218">
        <v>21565.743</v>
      </c>
      <c r="V11" s="217">
        <v>9562.582</v>
      </c>
      <c r="W11" s="269">
        <v>3767.736</v>
      </c>
      <c r="X11" s="217">
        <f t="shared" si="6"/>
        <v>86702.20299999996</v>
      </c>
      <c r="Y11" s="216">
        <f t="shared" si="7"/>
        <v>0.0317396202723943</v>
      </c>
    </row>
    <row r="12" spans="1:25" ht="19.5" customHeight="1">
      <c r="A12" s="223" t="s">
        <v>334</v>
      </c>
      <c r="B12" s="221">
        <v>138.89399999999998</v>
      </c>
      <c r="C12" s="218">
        <v>103.721</v>
      </c>
      <c r="D12" s="217">
        <v>0</v>
      </c>
      <c r="E12" s="269">
        <v>0</v>
      </c>
      <c r="F12" s="217">
        <f t="shared" si="0"/>
        <v>242.61499999999998</v>
      </c>
      <c r="G12" s="220">
        <f t="shared" si="1"/>
        <v>0.004767086798017658</v>
      </c>
      <c r="H12" s="221">
        <v>129.713</v>
      </c>
      <c r="I12" s="218">
        <v>99.898</v>
      </c>
      <c r="J12" s="217"/>
      <c r="K12" s="269"/>
      <c r="L12" s="217">
        <f t="shared" si="2"/>
        <v>229.611</v>
      </c>
      <c r="M12" s="222">
        <f t="shared" si="3"/>
        <v>0.056634917316679134</v>
      </c>
      <c r="N12" s="221">
        <v>400.4729999999999</v>
      </c>
      <c r="O12" s="218">
        <v>278.525</v>
      </c>
      <c r="P12" s="217"/>
      <c r="Q12" s="269"/>
      <c r="R12" s="217">
        <f t="shared" si="4"/>
        <v>678.9979999999998</v>
      </c>
      <c r="S12" s="220">
        <f t="shared" si="5"/>
        <v>0.004687959163737148</v>
      </c>
      <c r="T12" s="221">
        <v>427.468</v>
      </c>
      <c r="U12" s="218">
        <v>298.36</v>
      </c>
      <c r="V12" s="217"/>
      <c r="W12" s="269"/>
      <c r="X12" s="217">
        <f t="shared" si="6"/>
        <v>725.828</v>
      </c>
      <c r="Y12" s="216">
        <f t="shared" si="7"/>
        <v>-0.06451941782350656</v>
      </c>
    </row>
    <row r="13" spans="1:25" ht="19.5" customHeight="1" thickBot="1">
      <c r="A13" s="246" t="s">
        <v>335</v>
      </c>
      <c r="B13" s="243">
        <v>128.016</v>
      </c>
      <c r="C13" s="242">
        <v>0.973</v>
      </c>
      <c r="D13" s="241">
        <v>0</v>
      </c>
      <c r="E13" s="285">
        <v>0</v>
      </c>
      <c r="F13" s="241">
        <f t="shared" si="0"/>
        <v>128.989</v>
      </c>
      <c r="G13" s="244">
        <f t="shared" si="1"/>
        <v>0.0025344754404694673</v>
      </c>
      <c r="H13" s="243">
        <v>224.19500000000002</v>
      </c>
      <c r="I13" s="242">
        <v>0.763</v>
      </c>
      <c r="J13" s="241"/>
      <c r="K13" s="285"/>
      <c r="L13" s="241">
        <f t="shared" si="2"/>
        <v>224.95800000000003</v>
      </c>
      <c r="M13" s="245">
        <f t="shared" si="3"/>
        <v>-0.4266085224797518</v>
      </c>
      <c r="N13" s="243">
        <v>390.2170000000001</v>
      </c>
      <c r="O13" s="242">
        <v>1.04</v>
      </c>
      <c r="P13" s="241"/>
      <c r="Q13" s="285"/>
      <c r="R13" s="241">
        <f t="shared" si="4"/>
        <v>391.2570000000001</v>
      </c>
      <c r="S13" s="244">
        <f t="shared" si="5"/>
        <v>0.0027013287793576806</v>
      </c>
      <c r="T13" s="243">
        <v>692.8910000000001</v>
      </c>
      <c r="U13" s="242">
        <v>1.9100000000000001</v>
      </c>
      <c r="V13" s="241"/>
      <c r="W13" s="285"/>
      <c r="X13" s="241">
        <f t="shared" si="6"/>
        <v>694.801</v>
      </c>
      <c r="Y13" s="240">
        <f t="shared" si="7"/>
        <v>-0.4368790488211731</v>
      </c>
    </row>
    <row r="14" spans="1:25" s="271" customFormat="1" ht="19.5" customHeight="1">
      <c r="A14" s="280" t="s">
        <v>60</v>
      </c>
      <c r="B14" s="277">
        <f>SUM(B15:B24)</f>
        <v>4266.27</v>
      </c>
      <c r="C14" s="276">
        <f>SUM(C15:C24)</f>
        <v>4642.130999999999</v>
      </c>
      <c r="D14" s="275">
        <f>SUM(D15:D24)</f>
        <v>147.74</v>
      </c>
      <c r="E14" s="274">
        <f>SUM(E15:E24)</f>
        <v>398.50300000000004</v>
      </c>
      <c r="F14" s="275">
        <f t="shared" si="0"/>
        <v>9454.644</v>
      </c>
      <c r="G14" s="278">
        <f t="shared" si="1"/>
        <v>0.18577214348806492</v>
      </c>
      <c r="H14" s="277">
        <f>SUM(H15:H24)</f>
        <v>3412.1989999999996</v>
      </c>
      <c r="I14" s="276">
        <f>SUM(I15:I24)</f>
        <v>4322.927000000001</v>
      </c>
      <c r="J14" s="275">
        <f>SUM(J15:J24)</f>
        <v>164.86</v>
      </c>
      <c r="K14" s="274">
        <f>SUM(K15:K24)</f>
        <v>403.551</v>
      </c>
      <c r="L14" s="275">
        <f t="shared" si="2"/>
        <v>8303.537</v>
      </c>
      <c r="M14" s="279">
        <f t="shared" si="3"/>
        <v>0.13862851457156156</v>
      </c>
      <c r="N14" s="277">
        <f>SUM(N15:N24)</f>
        <v>10781.232999999998</v>
      </c>
      <c r="O14" s="276">
        <f>SUM(O15:O24)</f>
        <v>12855.278999999999</v>
      </c>
      <c r="P14" s="275">
        <f>SUM(P15:P24)</f>
        <v>543.4960000000001</v>
      </c>
      <c r="Q14" s="274">
        <f>SUM(Q15:Q24)</f>
        <v>875.5010000000001</v>
      </c>
      <c r="R14" s="275">
        <f t="shared" si="4"/>
        <v>25055.508999999995</v>
      </c>
      <c r="S14" s="278">
        <f t="shared" si="5"/>
        <v>0.17298902650471518</v>
      </c>
      <c r="T14" s="277">
        <f>SUM(T15:T24)</f>
        <v>9444.044</v>
      </c>
      <c r="U14" s="276">
        <f>SUM(U15:U24)</f>
        <v>11047.706999999999</v>
      </c>
      <c r="V14" s="275">
        <f>SUM(V15:V24)</f>
        <v>326.767</v>
      </c>
      <c r="W14" s="274">
        <f>SUM(W15:W24)</f>
        <v>1210.4180000000001</v>
      </c>
      <c r="X14" s="275">
        <f t="shared" si="6"/>
        <v>22028.935999999998</v>
      </c>
      <c r="Y14" s="272">
        <f t="shared" si="7"/>
        <v>0.1373907936361518</v>
      </c>
    </row>
    <row r="15" spans="1:25" ht="19.5" customHeight="1">
      <c r="A15" s="238" t="s">
        <v>336</v>
      </c>
      <c r="B15" s="235">
        <v>1288.8110000000001</v>
      </c>
      <c r="C15" s="233">
        <v>1399.646</v>
      </c>
      <c r="D15" s="234">
        <v>105.74</v>
      </c>
      <c r="E15" s="281">
        <v>0</v>
      </c>
      <c r="F15" s="217">
        <f t="shared" si="0"/>
        <v>2794.197</v>
      </c>
      <c r="G15" s="220">
        <f t="shared" si="1"/>
        <v>0.05490253953696411</v>
      </c>
      <c r="H15" s="221">
        <v>1028.729</v>
      </c>
      <c r="I15" s="233">
        <v>841.316</v>
      </c>
      <c r="J15" s="234">
        <v>62.849000000000004</v>
      </c>
      <c r="K15" s="233">
        <v>44.622</v>
      </c>
      <c r="L15" s="217">
        <f t="shared" si="2"/>
        <v>1977.516</v>
      </c>
      <c r="M15" s="237">
        <f t="shared" si="3"/>
        <v>0.4129832577840078</v>
      </c>
      <c r="N15" s="235">
        <v>2719.1899999999996</v>
      </c>
      <c r="O15" s="233">
        <v>3969.892</v>
      </c>
      <c r="P15" s="234">
        <v>218.477</v>
      </c>
      <c r="Q15" s="233">
        <v>0.36</v>
      </c>
      <c r="R15" s="234">
        <f t="shared" si="4"/>
        <v>6907.918999999999</v>
      </c>
      <c r="S15" s="236">
        <f t="shared" si="5"/>
        <v>0.04769386975867964</v>
      </c>
      <c r="T15" s="239">
        <v>2601.1330000000003</v>
      </c>
      <c r="U15" s="233">
        <v>2547.124999999999</v>
      </c>
      <c r="V15" s="234">
        <v>111.593</v>
      </c>
      <c r="W15" s="281">
        <v>123.84400000000001</v>
      </c>
      <c r="X15" s="234">
        <f t="shared" si="6"/>
        <v>5383.695</v>
      </c>
      <c r="Y15" s="232">
        <f t="shared" si="7"/>
        <v>0.2831185644803429</v>
      </c>
    </row>
    <row r="16" spans="1:25" ht="19.5" customHeight="1">
      <c r="A16" s="238" t="s">
        <v>338</v>
      </c>
      <c r="B16" s="235">
        <v>620.6689999999999</v>
      </c>
      <c r="C16" s="233">
        <v>1136.78</v>
      </c>
      <c r="D16" s="234">
        <v>0</v>
      </c>
      <c r="E16" s="281">
        <v>0</v>
      </c>
      <c r="F16" s="234">
        <f t="shared" si="0"/>
        <v>1757.4489999999998</v>
      </c>
      <c r="G16" s="236">
        <f t="shared" si="1"/>
        <v>0.034531714552230225</v>
      </c>
      <c r="H16" s="235">
        <v>162.503</v>
      </c>
      <c r="I16" s="233">
        <v>482.96799999999996</v>
      </c>
      <c r="J16" s="234"/>
      <c r="K16" s="233"/>
      <c r="L16" s="234">
        <f t="shared" si="2"/>
        <v>645.471</v>
      </c>
      <c r="M16" s="237">
        <f t="shared" si="3"/>
        <v>1.7227388991914427</v>
      </c>
      <c r="N16" s="235">
        <v>1583.763</v>
      </c>
      <c r="O16" s="233">
        <v>3592.064</v>
      </c>
      <c r="P16" s="234">
        <v>0</v>
      </c>
      <c r="Q16" s="233">
        <v>0</v>
      </c>
      <c r="R16" s="234">
        <f t="shared" si="4"/>
        <v>5175.826999999999</v>
      </c>
      <c r="S16" s="236">
        <f t="shared" si="5"/>
        <v>0.035735106163152404</v>
      </c>
      <c r="T16" s="239">
        <v>693.6279999999999</v>
      </c>
      <c r="U16" s="233">
        <v>1598.456</v>
      </c>
      <c r="V16" s="234">
        <v>0</v>
      </c>
      <c r="W16" s="233">
        <v>0.2</v>
      </c>
      <c r="X16" s="234">
        <f t="shared" si="6"/>
        <v>2292.2839999999997</v>
      </c>
      <c r="Y16" s="232">
        <f t="shared" si="7"/>
        <v>1.257934444423117</v>
      </c>
    </row>
    <row r="17" spans="1:25" ht="19.5" customHeight="1">
      <c r="A17" s="238" t="s">
        <v>337</v>
      </c>
      <c r="B17" s="235">
        <v>902.5250000000001</v>
      </c>
      <c r="C17" s="233">
        <v>696.18</v>
      </c>
      <c r="D17" s="234">
        <v>0</v>
      </c>
      <c r="E17" s="281">
        <v>29.537</v>
      </c>
      <c r="F17" s="234">
        <f>SUM(B17:E17)</f>
        <v>1628.242</v>
      </c>
      <c r="G17" s="236">
        <f>F17/$F$9</f>
        <v>0.03199295567948341</v>
      </c>
      <c r="H17" s="235">
        <v>887.0829999999999</v>
      </c>
      <c r="I17" s="233">
        <v>838.804</v>
      </c>
      <c r="J17" s="234">
        <v>0.08</v>
      </c>
      <c r="K17" s="233"/>
      <c r="L17" s="234">
        <f>SUM(H17:K17)</f>
        <v>1725.9669999999996</v>
      </c>
      <c r="M17" s="237">
        <f>IF(ISERROR(F17/L17-1),"         /0",(F17/L17-1))</f>
        <v>-0.05662043364676128</v>
      </c>
      <c r="N17" s="235">
        <v>2283.3039999999996</v>
      </c>
      <c r="O17" s="233">
        <v>1660.8380000000002</v>
      </c>
      <c r="P17" s="234">
        <v>0.1</v>
      </c>
      <c r="Q17" s="233">
        <v>29.797</v>
      </c>
      <c r="R17" s="234">
        <f>SUM(N17:Q17)</f>
        <v>3974.0389999999998</v>
      </c>
      <c r="S17" s="236">
        <f>R17/$R$9</f>
        <v>0.027437683980068888</v>
      </c>
      <c r="T17" s="239">
        <v>2238.2889999999993</v>
      </c>
      <c r="U17" s="233">
        <v>1633.8439999999998</v>
      </c>
      <c r="V17" s="234">
        <v>0.2</v>
      </c>
      <c r="W17" s="233">
        <v>62.022999999999996</v>
      </c>
      <c r="X17" s="234">
        <f>SUM(T17:W17)</f>
        <v>3934.355999999999</v>
      </c>
      <c r="Y17" s="232">
        <f>IF(ISERROR(R17/X17-1),"         /0",IF(R17/X17&gt;5,"  *  ",(R17/X17-1)))</f>
        <v>0.010086275873357975</v>
      </c>
    </row>
    <row r="18" spans="1:25" ht="19.5" customHeight="1">
      <c r="A18" s="238" t="s">
        <v>339</v>
      </c>
      <c r="B18" s="235">
        <v>215.02499999999998</v>
      </c>
      <c r="C18" s="233">
        <v>1025.174</v>
      </c>
      <c r="D18" s="234">
        <v>0</v>
      </c>
      <c r="E18" s="281">
        <v>99.22699999999999</v>
      </c>
      <c r="F18" s="234">
        <f t="shared" si="0"/>
        <v>1339.4260000000002</v>
      </c>
      <c r="G18" s="236">
        <f t="shared" si="1"/>
        <v>0.026318075970247518</v>
      </c>
      <c r="H18" s="235">
        <v>296.261</v>
      </c>
      <c r="I18" s="233">
        <v>1156.954</v>
      </c>
      <c r="J18" s="234">
        <v>60.311</v>
      </c>
      <c r="K18" s="233">
        <v>13.756</v>
      </c>
      <c r="L18" s="234">
        <f t="shared" si="2"/>
        <v>1527.282</v>
      </c>
      <c r="M18" s="237">
        <f t="shared" si="3"/>
        <v>-0.12300020559398972</v>
      </c>
      <c r="N18" s="235">
        <v>649.198</v>
      </c>
      <c r="O18" s="233">
        <v>2253.055</v>
      </c>
      <c r="P18" s="234">
        <v>194.71</v>
      </c>
      <c r="Q18" s="233">
        <v>165.448</v>
      </c>
      <c r="R18" s="234">
        <f t="shared" si="4"/>
        <v>3262.4109999999996</v>
      </c>
      <c r="S18" s="236">
        <f t="shared" si="5"/>
        <v>0.022524439752881268</v>
      </c>
      <c r="T18" s="239">
        <v>850.538</v>
      </c>
      <c r="U18" s="233">
        <v>2626.5649999999996</v>
      </c>
      <c r="V18" s="234">
        <v>60.311</v>
      </c>
      <c r="W18" s="233">
        <v>162.983</v>
      </c>
      <c r="X18" s="234">
        <f t="shared" si="6"/>
        <v>3700.397</v>
      </c>
      <c r="Y18" s="232">
        <f t="shared" si="7"/>
        <v>-0.11836189468319214</v>
      </c>
    </row>
    <row r="19" spans="1:25" ht="19.5" customHeight="1">
      <c r="A19" s="238" t="s">
        <v>341</v>
      </c>
      <c r="B19" s="235">
        <v>644.231</v>
      </c>
      <c r="C19" s="233">
        <v>126.778</v>
      </c>
      <c r="D19" s="234">
        <v>42</v>
      </c>
      <c r="E19" s="281">
        <v>239.66700000000003</v>
      </c>
      <c r="F19" s="234">
        <f>SUM(B19:E19)</f>
        <v>1052.676</v>
      </c>
      <c r="G19" s="236">
        <f>F19/$F$9</f>
        <v>0.020683790623786807</v>
      </c>
      <c r="H19" s="235">
        <v>479.86199999999997</v>
      </c>
      <c r="I19" s="233">
        <v>307.799</v>
      </c>
      <c r="J19" s="234">
        <v>41.5</v>
      </c>
      <c r="K19" s="233">
        <v>341.666</v>
      </c>
      <c r="L19" s="234">
        <f>SUM(H19:K19)</f>
        <v>1170.827</v>
      </c>
      <c r="M19" s="237">
        <f>IF(ISERROR(F19/L19-1),"         /0",(F19/L19-1))</f>
        <v>-0.10091243198183852</v>
      </c>
      <c r="N19" s="235">
        <v>1663.951</v>
      </c>
      <c r="O19" s="233">
        <v>504.667</v>
      </c>
      <c r="P19" s="234">
        <v>130.209</v>
      </c>
      <c r="Q19" s="233">
        <v>592.783</v>
      </c>
      <c r="R19" s="234">
        <f>SUM(N19:Q19)</f>
        <v>2891.6099999999997</v>
      </c>
      <c r="S19" s="236">
        <f>R19/$R$9</f>
        <v>0.019964343926571176</v>
      </c>
      <c r="T19" s="239">
        <v>1389.224</v>
      </c>
      <c r="U19" s="233">
        <v>835.7459999999999</v>
      </c>
      <c r="V19" s="234">
        <v>154.223</v>
      </c>
      <c r="W19" s="233">
        <v>844.3800000000001</v>
      </c>
      <c r="X19" s="234">
        <f>SUM(T19:W19)</f>
        <v>3223.573</v>
      </c>
      <c r="Y19" s="232">
        <f>IF(ISERROR(R19/X19-1),"         /0",IF(R19/X19&gt;5,"  *  ",(R19/X19-1)))</f>
        <v>-0.10297983014499756</v>
      </c>
    </row>
    <row r="20" spans="1:25" ht="19.5" customHeight="1">
      <c r="A20" s="238" t="s">
        <v>344</v>
      </c>
      <c r="B20" s="235">
        <v>459.704</v>
      </c>
      <c r="C20" s="233">
        <v>5.124</v>
      </c>
      <c r="D20" s="234">
        <v>0</v>
      </c>
      <c r="E20" s="281">
        <v>0</v>
      </c>
      <c r="F20" s="234">
        <f>SUM(B20:E20)</f>
        <v>464.82800000000003</v>
      </c>
      <c r="G20" s="236">
        <f>F20/$F$9</f>
        <v>0.009133299351437266</v>
      </c>
      <c r="H20" s="235">
        <v>389.245</v>
      </c>
      <c r="I20" s="233">
        <v>0</v>
      </c>
      <c r="J20" s="234"/>
      <c r="K20" s="233"/>
      <c r="L20" s="234">
        <f>SUM(H20:K20)</f>
        <v>389.245</v>
      </c>
      <c r="M20" s="237">
        <f>IF(ISERROR(F20/L20-1),"         /0",(F20/L20-1))</f>
        <v>0.19417847371192964</v>
      </c>
      <c r="N20" s="235">
        <v>1327.439</v>
      </c>
      <c r="O20" s="233">
        <v>5.1739999999999995</v>
      </c>
      <c r="P20" s="234"/>
      <c r="Q20" s="233">
        <v>25.182</v>
      </c>
      <c r="R20" s="234">
        <f>SUM(N20:Q20)</f>
        <v>1357.795</v>
      </c>
      <c r="S20" s="236">
        <f>R20/$R$9</f>
        <v>0.009374530577006828</v>
      </c>
      <c r="T20" s="239">
        <v>1161.838</v>
      </c>
      <c r="U20" s="233">
        <v>0</v>
      </c>
      <c r="V20" s="234">
        <v>0.32</v>
      </c>
      <c r="W20" s="233">
        <v>0.2</v>
      </c>
      <c r="X20" s="234">
        <f>SUM(T20:W20)</f>
        <v>1162.358</v>
      </c>
      <c r="Y20" s="232">
        <f>IF(ISERROR(R20/X20-1),"         /0",IF(R20/X20&gt;5,"  *  ",(R20/X20-1)))</f>
        <v>0.168138387656815</v>
      </c>
    </row>
    <row r="21" spans="1:25" ht="19.5" customHeight="1">
      <c r="A21" s="238" t="s">
        <v>343</v>
      </c>
      <c r="B21" s="235">
        <v>42.584</v>
      </c>
      <c r="C21" s="233">
        <v>180.058</v>
      </c>
      <c r="D21" s="234">
        <v>0</v>
      </c>
      <c r="E21" s="281">
        <v>0</v>
      </c>
      <c r="F21" s="234">
        <f t="shared" si="0"/>
        <v>222.642</v>
      </c>
      <c r="G21" s="236">
        <f t="shared" si="1"/>
        <v>0.004374641876570894</v>
      </c>
      <c r="H21" s="235">
        <v>0</v>
      </c>
      <c r="I21" s="233">
        <v>52.847</v>
      </c>
      <c r="J21" s="234"/>
      <c r="K21" s="233"/>
      <c r="L21" s="234">
        <f t="shared" si="2"/>
        <v>52.847</v>
      </c>
      <c r="M21" s="237">
        <f t="shared" si="3"/>
        <v>3.2129543777319434</v>
      </c>
      <c r="N21" s="235">
        <v>93.83500000000001</v>
      </c>
      <c r="O21" s="233">
        <v>388.532</v>
      </c>
      <c r="P21" s="234"/>
      <c r="Q21" s="233"/>
      <c r="R21" s="234">
        <f t="shared" si="4"/>
        <v>482.36699999999996</v>
      </c>
      <c r="S21" s="236">
        <f t="shared" si="5"/>
        <v>0.0033303732822989127</v>
      </c>
      <c r="T21" s="239">
        <v>0</v>
      </c>
      <c r="U21" s="233">
        <v>375.727</v>
      </c>
      <c r="V21" s="234"/>
      <c r="W21" s="233"/>
      <c r="X21" s="234">
        <f t="shared" si="6"/>
        <v>375.727</v>
      </c>
      <c r="Y21" s="232">
        <f t="shared" si="7"/>
        <v>0.2838230949599043</v>
      </c>
    </row>
    <row r="22" spans="1:25" ht="19.5" customHeight="1">
      <c r="A22" s="238" t="s">
        <v>340</v>
      </c>
      <c r="B22" s="235">
        <v>64.657</v>
      </c>
      <c r="C22" s="233">
        <v>70.605</v>
      </c>
      <c r="D22" s="234">
        <v>0</v>
      </c>
      <c r="E22" s="281">
        <v>0</v>
      </c>
      <c r="F22" s="234">
        <f t="shared" si="0"/>
        <v>135.262</v>
      </c>
      <c r="G22" s="236">
        <f t="shared" si="1"/>
        <v>0.0026577321866886406</v>
      </c>
      <c r="H22" s="235">
        <v>141.353</v>
      </c>
      <c r="I22" s="233">
        <v>218.91299999999998</v>
      </c>
      <c r="J22" s="234">
        <v>0</v>
      </c>
      <c r="K22" s="233"/>
      <c r="L22" s="234">
        <f t="shared" si="2"/>
        <v>360.26599999999996</v>
      </c>
      <c r="M22" s="237">
        <f t="shared" si="3"/>
        <v>-0.6245496383227949</v>
      </c>
      <c r="N22" s="235">
        <v>387.287</v>
      </c>
      <c r="O22" s="233">
        <v>477.13000000000005</v>
      </c>
      <c r="P22" s="234">
        <v>0</v>
      </c>
      <c r="Q22" s="233"/>
      <c r="R22" s="234">
        <f t="shared" si="4"/>
        <v>864.417</v>
      </c>
      <c r="S22" s="236">
        <f t="shared" si="5"/>
        <v>0.005968134805169051</v>
      </c>
      <c r="T22" s="239">
        <v>446.20799999999997</v>
      </c>
      <c r="U22" s="233">
        <v>594.627</v>
      </c>
      <c r="V22" s="234">
        <v>0</v>
      </c>
      <c r="W22" s="233">
        <v>0</v>
      </c>
      <c r="X22" s="234">
        <f t="shared" si="6"/>
        <v>1040.835</v>
      </c>
      <c r="Y22" s="232">
        <f t="shared" si="7"/>
        <v>-0.16949660609030248</v>
      </c>
    </row>
    <row r="23" spans="1:25" ht="18.75" customHeight="1">
      <c r="A23" s="238" t="s">
        <v>342</v>
      </c>
      <c r="B23" s="235">
        <v>28.064</v>
      </c>
      <c r="C23" s="233">
        <v>1.786</v>
      </c>
      <c r="D23" s="234">
        <v>0</v>
      </c>
      <c r="E23" s="233">
        <v>30.072</v>
      </c>
      <c r="F23" s="234">
        <f t="shared" si="0"/>
        <v>59.922</v>
      </c>
      <c r="G23" s="236">
        <f t="shared" si="1"/>
        <v>0.0011773937106560359</v>
      </c>
      <c r="H23" s="235">
        <v>27.163</v>
      </c>
      <c r="I23" s="233">
        <v>0.187</v>
      </c>
      <c r="J23" s="234"/>
      <c r="K23" s="233">
        <v>3.507</v>
      </c>
      <c r="L23" s="234">
        <f t="shared" si="2"/>
        <v>30.857000000000003</v>
      </c>
      <c r="M23" s="237">
        <f t="shared" si="3"/>
        <v>0.9419256570632268</v>
      </c>
      <c r="N23" s="235">
        <v>73.26599999999999</v>
      </c>
      <c r="O23" s="233">
        <v>3.927</v>
      </c>
      <c r="P23" s="234"/>
      <c r="Q23" s="233">
        <v>61.931</v>
      </c>
      <c r="R23" s="234">
        <f t="shared" si="4"/>
        <v>139.124</v>
      </c>
      <c r="S23" s="236">
        <f t="shared" si="5"/>
        <v>0.0009605442588870175</v>
      </c>
      <c r="T23" s="239">
        <v>63.18600000000001</v>
      </c>
      <c r="U23" s="233">
        <v>2.86</v>
      </c>
      <c r="V23" s="234"/>
      <c r="W23" s="233">
        <v>16.788</v>
      </c>
      <c r="X23" s="234">
        <f t="shared" si="6"/>
        <v>82.834</v>
      </c>
      <c r="Y23" s="232">
        <f t="shared" si="7"/>
        <v>0.6795518748340053</v>
      </c>
    </row>
    <row r="24" spans="1:25" ht="19.5" customHeight="1" thickBot="1">
      <c r="A24" s="238" t="s">
        <v>56</v>
      </c>
      <c r="B24" s="235">
        <v>0</v>
      </c>
      <c r="C24" s="233">
        <v>0</v>
      </c>
      <c r="D24" s="234">
        <v>0</v>
      </c>
      <c r="E24" s="233">
        <v>0</v>
      </c>
      <c r="F24" s="234">
        <f t="shared" si="0"/>
        <v>0</v>
      </c>
      <c r="G24" s="236">
        <f t="shared" si="1"/>
        <v>0</v>
      </c>
      <c r="H24" s="235">
        <v>0</v>
      </c>
      <c r="I24" s="233">
        <v>423.139</v>
      </c>
      <c r="J24" s="234">
        <v>0.12</v>
      </c>
      <c r="K24" s="233"/>
      <c r="L24" s="234">
        <f t="shared" si="2"/>
        <v>423.259</v>
      </c>
      <c r="M24" s="237" t="s">
        <v>50</v>
      </c>
      <c r="N24" s="235">
        <v>0</v>
      </c>
      <c r="O24" s="233">
        <v>0</v>
      </c>
      <c r="P24" s="234"/>
      <c r="Q24" s="233"/>
      <c r="R24" s="234">
        <f t="shared" si="4"/>
        <v>0</v>
      </c>
      <c r="S24" s="236">
        <f t="shared" si="5"/>
        <v>0</v>
      </c>
      <c r="T24" s="239">
        <v>0</v>
      </c>
      <c r="U24" s="233">
        <v>832.7570000000001</v>
      </c>
      <c r="V24" s="234">
        <v>0.12</v>
      </c>
      <c r="W24" s="233"/>
      <c r="X24" s="234">
        <f t="shared" si="6"/>
        <v>832.8770000000001</v>
      </c>
      <c r="Y24" s="232">
        <f t="shared" si="7"/>
        <v>-1</v>
      </c>
    </row>
    <row r="25" spans="1:25" s="271" customFormat="1" ht="19.5" customHeight="1">
      <c r="A25" s="280" t="s">
        <v>59</v>
      </c>
      <c r="B25" s="277">
        <f>SUM(B26:B33)</f>
        <v>2881.2699999999995</v>
      </c>
      <c r="C25" s="276">
        <f>SUM(C26:C33)</f>
        <v>1758.5859999999998</v>
      </c>
      <c r="D25" s="275">
        <f>SUM(D26:D33)</f>
        <v>0</v>
      </c>
      <c r="E25" s="276">
        <f>SUM(E26:E33)</f>
        <v>0</v>
      </c>
      <c r="F25" s="275">
        <f t="shared" si="0"/>
        <v>4639.856</v>
      </c>
      <c r="G25" s="278">
        <f t="shared" si="1"/>
        <v>0.09116747225976556</v>
      </c>
      <c r="H25" s="277">
        <f>SUM(H26:H33)</f>
        <v>1999.9609999999998</v>
      </c>
      <c r="I25" s="276">
        <f>SUM(I26:I33)</f>
        <v>1185.4759999999999</v>
      </c>
      <c r="J25" s="275">
        <f>SUM(J26:J33)</f>
        <v>0.024</v>
      </c>
      <c r="K25" s="276">
        <f>SUM(K26:K33)</f>
        <v>0.023</v>
      </c>
      <c r="L25" s="275">
        <f t="shared" si="2"/>
        <v>3185.484</v>
      </c>
      <c r="M25" s="279">
        <f>IF(ISERROR(F25/L25-1),"         /0",(F25/L25-1))</f>
        <v>0.45656233087342457</v>
      </c>
      <c r="N25" s="277">
        <f>SUM(N26:N33)</f>
        <v>8673.478000000001</v>
      </c>
      <c r="O25" s="276">
        <f>SUM(O26:O33)</f>
        <v>4586.006</v>
      </c>
      <c r="P25" s="275">
        <f>SUM(P26:P33)</f>
        <v>610.775</v>
      </c>
      <c r="Q25" s="276">
        <f>SUM(Q26:Q33)</f>
        <v>5.879</v>
      </c>
      <c r="R25" s="275">
        <f t="shared" si="4"/>
        <v>13876.138</v>
      </c>
      <c r="S25" s="278">
        <f t="shared" si="5"/>
        <v>0.09580406465760029</v>
      </c>
      <c r="T25" s="277">
        <f>SUM(T26:T33)</f>
        <v>6267.4929999999995</v>
      </c>
      <c r="U25" s="276">
        <f>SUM(U26:U33)</f>
        <v>3874.6150000000007</v>
      </c>
      <c r="V25" s="275">
        <f>SUM(V26:V33)</f>
        <v>184.853</v>
      </c>
      <c r="W25" s="276">
        <f>SUM(W26:W33)</f>
        <v>8.052999999999999</v>
      </c>
      <c r="X25" s="275">
        <f t="shared" si="6"/>
        <v>10335.014</v>
      </c>
      <c r="Y25" s="272">
        <f t="shared" si="7"/>
        <v>0.3426336916427981</v>
      </c>
    </row>
    <row r="26" spans="1:25" ht="19.5" customHeight="1">
      <c r="A26" s="238" t="s">
        <v>345</v>
      </c>
      <c r="B26" s="235">
        <v>468.7049999999999</v>
      </c>
      <c r="C26" s="233">
        <v>1090.549</v>
      </c>
      <c r="D26" s="234">
        <v>0</v>
      </c>
      <c r="E26" s="233">
        <v>0</v>
      </c>
      <c r="F26" s="234">
        <f t="shared" si="0"/>
        <v>1559.254</v>
      </c>
      <c r="G26" s="236">
        <f t="shared" si="1"/>
        <v>0.03063742620265122</v>
      </c>
      <c r="H26" s="235">
        <v>275.19800000000004</v>
      </c>
      <c r="I26" s="233">
        <v>341.159</v>
      </c>
      <c r="J26" s="234">
        <v>0</v>
      </c>
      <c r="K26" s="233">
        <v>0</v>
      </c>
      <c r="L26" s="234">
        <f t="shared" si="2"/>
        <v>616.357</v>
      </c>
      <c r="M26" s="237">
        <f>IF(ISERROR(F26/L26-1),"         /0",(F26/L26-1))</f>
        <v>1.529790364999505</v>
      </c>
      <c r="N26" s="235">
        <v>1288.536</v>
      </c>
      <c r="O26" s="233">
        <v>2883.418</v>
      </c>
      <c r="P26" s="234">
        <v>0</v>
      </c>
      <c r="Q26" s="233">
        <v>0</v>
      </c>
      <c r="R26" s="234">
        <f t="shared" si="4"/>
        <v>4171.954</v>
      </c>
      <c r="S26" s="236">
        <f t="shared" si="5"/>
        <v>0.028804134894344097</v>
      </c>
      <c r="T26" s="235">
        <v>793.377</v>
      </c>
      <c r="U26" s="233">
        <v>1902.6170000000002</v>
      </c>
      <c r="V26" s="234">
        <v>0</v>
      </c>
      <c r="W26" s="233">
        <v>0</v>
      </c>
      <c r="X26" s="217">
        <f t="shared" si="6"/>
        <v>2695.994</v>
      </c>
      <c r="Y26" s="232">
        <f t="shared" si="7"/>
        <v>0.547464126403842</v>
      </c>
    </row>
    <row r="27" spans="1:25" ht="19.5" customHeight="1">
      <c r="A27" s="238" t="s">
        <v>365</v>
      </c>
      <c r="B27" s="235">
        <v>1076.481</v>
      </c>
      <c r="C27" s="233">
        <v>123.146</v>
      </c>
      <c r="D27" s="234">
        <v>0</v>
      </c>
      <c r="E27" s="233">
        <v>0</v>
      </c>
      <c r="F27" s="234">
        <f t="shared" si="0"/>
        <v>1199.627</v>
      </c>
      <c r="G27" s="236">
        <f t="shared" si="1"/>
        <v>0.023571197305383138</v>
      </c>
      <c r="H27" s="235">
        <v>338.552</v>
      </c>
      <c r="I27" s="233">
        <v>270.091</v>
      </c>
      <c r="J27" s="234"/>
      <c r="K27" s="233"/>
      <c r="L27" s="234">
        <f t="shared" si="2"/>
        <v>608.643</v>
      </c>
      <c r="M27" s="237">
        <f>IF(ISERROR(F27/L27-1),"         /0",(F27/L27-1))</f>
        <v>0.9709862760271619</v>
      </c>
      <c r="N27" s="235">
        <v>3302.3869999999997</v>
      </c>
      <c r="O27" s="233">
        <v>265.471</v>
      </c>
      <c r="P27" s="234">
        <v>610.775</v>
      </c>
      <c r="Q27" s="233">
        <v>5.879</v>
      </c>
      <c r="R27" s="234">
        <f t="shared" si="4"/>
        <v>4184.512</v>
      </c>
      <c r="S27" s="236">
        <f t="shared" si="5"/>
        <v>0.028890838229520655</v>
      </c>
      <c r="T27" s="235">
        <v>1133.9050000000002</v>
      </c>
      <c r="U27" s="233">
        <v>585.32</v>
      </c>
      <c r="V27" s="234">
        <v>184.829</v>
      </c>
      <c r="W27" s="233">
        <v>8.03</v>
      </c>
      <c r="X27" s="217">
        <f t="shared" si="6"/>
        <v>1912.0840000000003</v>
      </c>
      <c r="Y27" s="232">
        <f t="shared" si="7"/>
        <v>1.1884561556919042</v>
      </c>
    </row>
    <row r="28" spans="1:25" ht="19.5" customHeight="1">
      <c r="A28" s="238" t="s">
        <v>366</v>
      </c>
      <c r="B28" s="235">
        <v>621.893</v>
      </c>
      <c r="C28" s="233">
        <v>0</v>
      </c>
      <c r="D28" s="234">
        <v>0</v>
      </c>
      <c r="E28" s="233">
        <v>0</v>
      </c>
      <c r="F28" s="234">
        <f>SUM(B28:E28)</f>
        <v>621.893</v>
      </c>
      <c r="G28" s="236">
        <f>F28/$F$9</f>
        <v>0.012219433712176065</v>
      </c>
      <c r="H28" s="235">
        <v>845.826</v>
      </c>
      <c r="I28" s="233"/>
      <c r="J28" s="234"/>
      <c r="K28" s="233"/>
      <c r="L28" s="234">
        <f>SUM(H28:K28)</f>
        <v>845.826</v>
      </c>
      <c r="M28" s="237">
        <f>IF(ISERROR(F28/L28-1),"         /0",(F28/L28-1))</f>
        <v>-0.26475066975950134</v>
      </c>
      <c r="N28" s="235">
        <v>2267.7910000000006</v>
      </c>
      <c r="O28" s="233">
        <v>0</v>
      </c>
      <c r="P28" s="234"/>
      <c r="Q28" s="233"/>
      <c r="R28" s="234">
        <f>SUM(N28:Q28)</f>
        <v>2267.7910000000006</v>
      </c>
      <c r="S28" s="236">
        <f>R28/$R$9</f>
        <v>0.015657353335194857</v>
      </c>
      <c r="T28" s="235">
        <v>2785.028</v>
      </c>
      <c r="U28" s="233"/>
      <c r="V28" s="234"/>
      <c r="W28" s="233"/>
      <c r="X28" s="217">
        <f>SUM(T28:W28)</f>
        <v>2785.028</v>
      </c>
      <c r="Y28" s="232">
        <f>IF(ISERROR(R28/X28-1),"         /0",IF(R28/X28&gt;5,"  *  ",(R28/X28-1)))</f>
        <v>-0.18572057444305734</v>
      </c>
    </row>
    <row r="29" spans="1:25" ht="19.5" customHeight="1">
      <c r="A29" s="238" t="s">
        <v>348</v>
      </c>
      <c r="B29" s="235">
        <v>561.714</v>
      </c>
      <c r="C29" s="233">
        <v>0</v>
      </c>
      <c r="D29" s="234">
        <v>0</v>
      </c>
      <c r="E29" s="233">
        <v>0</v>
      </c>
      <c r="F29" s="234">
        <f>SUM(B29:E29)</f>
        <v>561.714</v>
      </c>
      <c r="G29" s="236">
        <f>F29/$F$9</f>
        <v>0.011036990267138024</v>
      </c>
      <c r="H29" s="235">
        <v>410.044</v>
      </c>
      <c r="I29" s="233"/>
      <c r="J29" s="234"/>
      <c r="K29" s="233"/>
      <c r="L29" s="234">
        <f>SUM(H29:K29)</f>
        <v>410.044</v>
      </c>
      <c r="M29" s="237">
        <f>IF(ISERROR(F29/L29-1),"         /0",(F29/L29-1))</f>
        <v>0.3698871340636616</v>
      </c>
      <c r="N29" s="235">
        <v>1362.771</v>
      </c>
      <c r="O29" s="233">
        <v>0</v>
      </c>
      <c r="P29" s="234">
        <v>0</v>
      </c>
      <c r="Q29" s="233"/>
      <c r="R29" s="234">
        <f>SUM(N29:Q29)</f>
        <v>1362.771</v>
      </c>
      <c r="S29" s="236">
        <f>R29/$R$9</f>
        <v>0.009408886031365686</v>
      </c>
      <c r="T29" s="235">
        <v>1198.6939999999997</v>
      </c>
      <c r="U29" s="233">
        <v>0</v>
      </c>
      <c r="V29" s="234"/>
      <c r="W29" s="233"/>
      <c r="X29" s="217">
        <f>SUM(T29:W29)</f>
        <v>1198.6939999999997</v>
      </c>
      <c r="Y29" s="232">
        <f>IF(ISERROR(R29/X29-1),"         /0",IF(R29/X29&gt;5,"  *  ",(R29/X29-1)))</f>
        <v>0.13687980418689039</v>
      </c>
    </row>
    <row r="30" spans="1:25" ht="19.5" customHeight="1">
      <c r="A30" s="238" t="s">
        <v>346</v>
      </c>
      <c r="B30" s="235">
        <v>104.86999999999999</v>
      </c>
      <c r="C30" s="233">
        <v>290.00199999999995</v>
      </c>
      <c r="D30" s="234">
        <v>0</v>
      </c>
      <c r="E30" s="233">
        <v>0</v>
      </c>
      <c r="F30" s="234">
        <f>SUM(B30:E30)</f>
        <v>394.87199999999996</v>
      </c>
      <c r="G30" s="236">
        <f>F30/$F$9</f>
        <v>0.007758749863391912</v>
      </c>
      <c r="H30" s="235">
        <v>112.716</v>
      </c>
      <c r="I30" s="233">
        <v>331.099</v>
      </c>
      <c r="J30" s="234"/>
      <c r="K30" s="233"/>
      <c r="L30" s="234">
        <f>SUM(H30:K30)</f>
        <v>443.815</v>
      </c>
      <c r="M30" s="237">
        <f>IF(ISERROR(F30/L30-1),"         /0",(F30/L30-1))</f>
        <v>-0.11027793111994877</v>
      </c>
      <c r="N30" s="235">
        <v>338.64099999999996</v>
      </c>
      <c r="O30" s="233">
        <v>715.653</v>
      </c>
      <c r="P30" s="234"/>
      <c r="Q30" s="233"/>
      <c r="R30" s="234">
        <f>SUM(N30:Q30)</f>
        <v>1054.2939999999999</v>
      </c>
      <c r="S30" s="236">
        <f>R30/$R$9</f>
        <v>0.007279089509207823</v>
      </c>
      <c r="T30" s="235">
        <v>313.97299999999996</v>
      </c>
      <c r="U30" s="233">
        <v>766.78</v>
      </c>
      <c r="V30" s="234"/>
      <c r="W30" s="233"/>
      <c r="X30" s="217">
        <f>SUM(T30:W30)</f>
        <v>1080.753</v>
      </c>
      <c r="Y30" s="232">
        <f>IF(ISERROR(R30/X30-1),"         /0",IF(R30/X30&gt;5,"  *  ",(R30/X30-1)))</f>
        <v>-0.024482004676369185</v>
      </c>
    </row>
    <row r="31" spans="1:25" ht="19.5" customHeight="1">
      <c r="A31" s="238" t="s">
        <v>347</v>
      </c>
      <c r="B31" s="235">
        <v>7.02</v>
      </c>
      <c r="C31" s="233">
        <v>198.836</v>
      </c>
      <c r="D31" s="234">
        <v>0</v>
      </c>
      <c r="E31" s="233">
        <v>0</v>
      </c>
      <c r="F31" s="234">
        <f>SUM(B31:E31)</f>
        <v>205.85600000000002</v>
      </c>
      <c r="G31" s="236">
        <f>F31/$F$9</f>
        <v>0.004044817591215396</v>
      </c>
      <c r="H31" s="235">
        <v>8.927</v>
      </c>
      <c r="I31" s="233">
        <v>243.12699999999998</v>
      </c>
      <c r="J31" s="234"/>
      <c r="K31" s="233"/>
      <c r="L31" s="234">
        <f>SUM(H31:K31)</f>
        <v>252.05399999999997</v>
      </c>
      <c r="M31" s="237">
        <f>IF(ISERROR(F31/L31-1),"         /0",(F31/L31-1))</f>
        <v>-0.1832861212279907</v>
      </c>
      <c r="N31" s="235">
        <v>16.11</v>
      </c>
      <c r="O31" s="233">
        <v>564.0840000000001</v>
      </c>
      <c r="P31" s="234"/>
      <c r="Q31" s="233"/>
      <c r="R31" s="234">
        <f>SUM(N31:Q31)</f>
        <v>580.1940000000001</v>
      </c>
      <c r="S31" s="236">
        <f>R31/$R$9</f>
        <v>0.004005793506085897</v>
      </c>
      <c r="T31" s="235">
        <v>25.697</v>
      </c>
      <c r="U31" s="233">
        <v>619.8979999999999</v>
      </c>
      <c r="V31" s="234"/>
      <c r="W31" s="233"/>
      <c r="X31" s="217">
        <f>SUM(T31:W31)</f>
        <v>645.5949999999999</v>
      </c>
      <c r="Y31" s="232">
        <f>IF(ISERROR(R31/X31-1),"         /0",IF(R31/X31&gt;5,"  *  ",(R31/X31-1)))</f>
        <v>-0.10130344875657316</v>
      </c>
    </row>
    <row r="32" spans="1:25" ht="19.5" customHeight="1">
      <c r="A32" s="238" t="s">
        <v>349</v>
      </c>
      <c r="B32" s="235">
        <v>28.578</v>
      </c>
      <c r="C32" s="233">
        <v>56.053</v>
      </c>
      <c r="D32" s="234">
        <v>0</v>
      </c>
      <c r="E32" s="233">
        <v>0</v>
      </c>
      <c r="F32" s="234">
        <f t="shared" si="0"/>
        <v>84.631</v>
      </c>
      <c r="G32" s="236">
        <f t="shared" si="1"/>
        <v>0.0016628952158895059</v>
      </c>
      <c r="H32" s="235">
        <v>0</v>
      </c>
      <c r="I32" s="233"/>
      <c r="J32" s="234">
        <v>0.024</v>
      </c>
      <c r="K32" s="233">
        <v>0.023</v>
      </c>
      <c r="L32" s="234">
        <f t="shared" si="2"/>
        <v>0.047</v>
      </c>
      <c r="M32" s="237" t="s">
        <v>50</v>
      </c>
      <c r="N32" s="235">
        <v>64.223</v>
      </c>
      <c r="O32" s="233">
        <v>157.38</v>
      </c>
      <c r="P32" s="234"/>
      <c r="Q32" s="233"/>
      <c r="R32" s="234">
        <f t="shared" si="4"/>
        <v>221.603</v>
      </c>
      <c r="S32" s="236">
        <f t="shared" si="5"/>
        <v>0.0015299983425012202</v>
      </c>
      <c r="T32" s="235">
        <v>0</v>
      </c>
      <c r="U32" s="233"/>
      <c r="V32" s="234">
        <v>0.024</v>
      </c>
      <c r="W32" s="233">
        <v>0.023</v>
      </c>
      <c r="X32" s="217">
        <f t="shared" si="6"/>
        <v>0.047</v>
      </c>
      <c r="Y32" s="232" t="str">
        <f t="shared" si="7"/>
        <v>  *  </v>
      </c>
    </row>
    <row r="33" spans="1:25" ht="19.5" customHeight="1" thickBot="1">
      <c r="A33" s="238" t="s">
        <v>56</v>
      </c>
      <c r="B33" s="235">
        <v>12.009</v>
      </c>
      <c r="C33" s="233">
        <v>0</v>
      </c>
      <c r="D33" s="234">
        <v>0</v>
      </c>
      <c r="E33" s="233">
        <v>0</v>
      </c>
      <c r="F33" s="234">
        <f t="shared" si="0"/>
        <v>12.009</v>
      </c>
      <c r="G33" s="236">
        <f t="shared" si="1"/>
        <v>0.00023596210192030197</v>
      </c>
      <c r="H33" s="235">
        <v>8.698</v>
      </c>
      <c r="I33" s="233"/>
      <c r="J33" s="234"/>
      <c r="K33" s="233"/>
      <c r="L33" s="234">
        <f t="shared" si="2"/>
        <v>8.698</v>
      </c>
      <c r="M33" s="237">
        <f>IF(ISERROR(F33/L33-1),"         /0",(F33/L33-1))</f>
        <v>0.38066222120027593</v>
      </c>
      <c r="N33" s="235">
        <v>33.019</v>
      </c>
      <c r="O33" s="233">
        <v>0</v>
      </c>
      <c r="P33" s="234"/>
      <c r="Q33" s="233"/>
      <c r="R33" s="234">
        <f t="shared" si="4"/>
        <v>33.019</v>
      </c>
      <c r="S33" s="236">
        <f t="shared" si="5"/>
        <v>0.00022797080938005256</v>
      </c>
      <c r="T33" s="235">
        <v>16.819</v>
      </c>
      <c r="U33" s="233"/>
      <c r="V33" s="234"/>
      <c r="W33" s="233"/>
      <c r="X33" s="217">
        <f t="shared" si="6"/>
        <v>16.819</v>
      </c>
      <c r="Y33" s="232">
        <f t="shared" si="7"/>
        <v>0.9631963850407277</v>
      </c>
    </row>
    <row r="34" spans="1:25" s="271" customFormat="1" ht="19.5" customHeight="1">
      <c r="A34" s="280" t="s">
        <v>58</v>
      </c>
      <c r="B34" s="277">
        <f>SUM(B35:B41)</f>
        <v>3051.962000000001</v>
      </c>
      <c r="C34" s="276">
        <f>SUM(C35:C41)</f>
        <v>2365.6230000000005</v>
      </c>
      <c r="D34" s="275">
        <f>SUM(D35:D41)</f>
        <v>57.25299999999999</v>
      </c>
      <c r="E34" s="276">
        <f>SUM(E35:E41)</f>
        <v>153.65400000000002</v>
      </c>
      <c r="F34" s="275">
        <f t="shared" si="0"/>
        <v>5628.492000000001</v>
      </c>
      <c r="G34" s="278">
        <f t="shared" si="1"/>
        <v>0.11059295553015276</v>
      </c>
      <c r="H34" s="277">
        <f>SUM(H35:H41)</f>
        <v>2264.9919999999997</v>
      </c>
      <c r="I34" s="276">
        <f>SUM(I35:I41)</f>
        <v>1667.309</v>
      </c>
      <c r="J34" s="275">
        <f>SUM(J35:J41)</f>
        <v>7.367</v>
      </c>
      <c r="K34" s="276">
        <f>SUM(K35:K41)</f>
        <v>358.86699999999996</v>
      </c>
      <c r="L34" s="275">
        <f t="shared" si="2"/>
        <v>4298.535</v>
      </c>
      <c r="M34" s="279">
        <f>IF(ISERROR(F34/L34-1),"         /0",(F34/L34-1))</f>
        <v>0.30939773667074966</v>
      </c>
      <c r="N34" s="277">
        <f>SUM(N35:N41)</f>
        <v>7631.554</v>
      </c>
      <c r="O34" s="276">
        <f>SUM(O35:O41)</f>
        <v>5787.615000000001</v>
      </c>
      <c r="P34" s="275">
        <f>SUM(P35:P41)</f>
        <v>157.97600000000003</v>
      </c>
      <c r="Q34" s="276">
        <f>SUM(Q35:Q41)</f>
        <v>294.119</v>
      </c>
      <c r="R34" s="275">
        <f t="shared" si="4"/>
        <v>13871.264000000003</v>
      </c>
      <c r="S34" s="278">
        <f t="shared" si="5"/>
        <v>0.09577041343482195</v>
      </c>
      <c r="T34" s="277">
        <f>SUM(T35:T41)</f>
        <v>6607.161</v>
      </c>
      <c r="U34" s="276">
        <f>SUM(U35:U41)</f>
        <v>4592.13</v>
      </c>
      <c r="V34" s="275">
        <f>SUM(V35:V41)</f>
        <v>39.160000000000004</v>
      </c>
      <c r="W34" s="276">
        <f>SUM(W35:W41)</f>
        <v>763.7769999999999</v>
      </c>
      <c r="X34" s="275">
        <f t="shared" si="6"/>
        <v>12002.228000000001</v>
      </c>
      <c r="Y34" s="272">
        <f t="shared" si="7"/>
        <v>0.15572408722780495</v>
      </c>
    </row>
    <row r="35" spans="1:25" s="208" customFormat="1" ht="19.5" customHeight="1">
      <c r="A35" s="223" t="s">
        <v>351</v>
      </c>
      <c r="B35" s="221">
        <v>1947.4520000000005</v>
      </c>
      <c r="C35" s="218">
        <v>1722.4540000000006</v>
      </c>
      <c r="D35" s="217">
        <v>55.952999999999996</v>
      </c>
      <c r="E35" s="218">
        <v>152.804</v>
      </c>
      <c r="F35" s="217">
        <f t="shared" si="0"/>
        <v>3878.663000000001</v>
      </c>
      <c r="G35" s="220">
        <f t="shared" si="1"/>
        <v>0.07621096461991043</v>
      </c>
      <c r="H35" s="221">
        <v>1098.045</v>
      </c>
      <c r="I35" s="218">
        <v>794.269</v>
      </c>
      <c r="J35" s="217">
        <v>3.8930000000000002</v>
      </c>
      <c r="K35" s="218">
        <v>358.481</v>
      </c>
      <c r="L35" s="217">
        <f t="shared" si="2"/>
        <v>2254.688</v>
      </c>
      <c r="M35" s="222">
        <f>IF(ISERROR(F35/L35-1),"         /0",(F35/L35-1))</f>
        <v>0.7202659525397752</v>
      </c>
      <c r="N35" s="221">
        <v>4916.157999999999</v>
      </c>
      <c r="O35" s="218">
        <v>4100.825</v>
      </c>
      <c r="P35" s="217">
        <v>155.852</v>
      </c>
      <c r="Q35" s="218">
        <v>252.197</v>
      </c>
      <c r="R35" s="217">
        <f t="shared" si="4"/>
        <v>9425.032000000001</v>
      </c>
      <c r="S35" s="220">
        <f t="shared" si="5"/>
        <v>0.06507259982049414</v>
      </c>
      <c r="T35" s="219">
        <v>3368.41</v>
      </c>
      <c r="U35" s="218">
        <v>2325.2709999999997</v>
      </c>
      <c r="V35" s="217">
        <v>32.208</v>
      </c>
      <c r="W35" s="218">
        <v>756.02</v>
      </c>
      <c r="X35" s="217">
        <f t="shared" si="6"/>
        <v>6481.909</v>
      </c>
      <c r="Y35" s="216">
        <f t="shared" si="7"/>
        <v>0.45405188502337834</v>
      </c>
    </row>
    <row r="36" spans="1:25" s="208" customFormat="1" ht="19.5" customHeight="1">
      <c r="A36" s="223" t="s">
        <v>352</v>
      </c>
      <c r="B36" s="221">
        <v>864.181</v>
      </c>
      <c r="C36" s="218">
        <v>569.495</v>
      </c>
      <c r="D36" s="217">
        <v>0.25</v>
      </c>
      <c r="E36" s="218">
        <v>0.25</v>
      </c>
      <c r="F36" s="217">
        <f>SUM(B36:E36)</f>
        <v>1434.176</v>
      </c>
      <c r="G36" s="220">
        <f>F36/$F$9</f>
        <v>0.028179797109139062</v>
      </c>
      <c r="H36" s="221">
        <v>958.6709999999999</v>
      </c>
      <c r="I36" s="218">
        <v>802.732</v>
      </c>
      <c r="J36" s="217">
        <v>0.2</v>
      </c>
      <c r="K36" s="218">
        <v>0</v>
      </c>
      <c r="L36" s="217">
        <f>SUM(H36:K36)</f>
        <v>1761.6029999999998</v>
      </c>
      <c r="M36" s="222">
        <f>IF(ISERROR(F36/L36-1),"         /0",(F36/L36-1))</f>
        <v>-0.18586877974208715</v>
      </c>
      <c r="N36" s="221">
        <v>2051.429</v>
      </c>
      <c r="O36" s="218">
        <v>1452.014</v>
      </c>
      <c r="P36" s="217">
        <v>0.25</v>
      </c>
      <c r="Q36" s="218">
        <v>0.25</v>
      </c>
      <c r="R36" s="217">
        <f>SUM(N36:Q36)</f>
        <v>3503.943</v>
      </c>
      <c r="S36" s="220">
        <f>R36/$R$9</f>
        <v>0.024192032518597462</v>
      </c>
      <c r="T36" s="219">
        <v>2689.975</v>
      </c>
      <c r="U36" s="218">
        <v>2020.8310000000001</v>
      </c>
      <c r="V36" s="217">
        <v>0.2</v>
      </c>
      <c r="W36" s="218">
        <v>0</v>
      </c>
      <c r="X36" s="217">
        <f>SUM(T36:W36)</f>
        <v>4711.006</v>
      </c>
      <c r="Y36" s="216">
        <f>IF(ISERROR(R36/X36-1),"         /0",IF(R36/X36&gt;5,"  *  ",(R36/X36-1)))</f>
        <v>-0.2562219194796186</v>
      </c>
    </row>
    <row r="37" spans="1:25" s="208" customFormat="1" ht="19.5" customHeight="1">
      <c r="A37" s="223" t="s">
        <v>356</v>
      </c>
      <c r="B37" s="221">
        <v>105.54700000000001</v>
      </c>
      <c r="C37" s="218">
        <v>35.873</v>
      </c>
      <c r="D37" s="217">
        <v>0</v>
      </c>
      <c r="E37" s="218">
        <v>0</v>
      </c>
      <c r="F37" s="217">
        <f>SUM(B37:E37)</f>
        <v>141.42000000000002</v>
      </c>
      <c r="G37" s="220">
        <f>F37/$F$9</f>
        <v>0.0027787293241376557</v>
      </c>
      <c r="H37" s="221">
        <v>80.223</v>
      </c>
      <c r="I37" s="218">
        <v>25.432</v>
      </c>
      <c r="J37" s="217">
        <v>0</v>
      </c>
      <c r="K37" s="218">
        <v>0.049</v>
      </c>
      <c r="L37" s="217">
        <f>SUM(H37:K37)</f>
        <v>105.70400000000001</v>
      </c>
      <c r="M37" s="222">
        <f>IF(ISERROR(F37/L37-1),"         /0",(F37/L37-1))</f>
        <v>0.3378869295390903</v>
      </c>
      <c r="N37" s="221">
        <v>272.84399999999994</v>
      </c>
      <c r="O37" s="218">
        <v>118.335</v>
      </c>
      <c r="P37" s="217">
        <v>0</v>
      </c>
      <c r="Q37" s="218">
        <v>32.117</v>
      </c>
      <c r="R37" s="217">
        <f>SUM(N37:Q37)</f>
        <v>423.29599999999994</v>
      </c>
      <c r="S37" s="220">
        <f>R37/$R$9</f>
        <v>0.0029225334421799183</v>
      </c>
      <c r="T37" s="219">
        <v>177.80100000000002</v>
      </c>
      <c r="U37" s="218">
        <v>120.46400000000003</v>
      </c>
      <c r="V37" s="217">
        <v>0.861</v>
      </c>
      <c r="W37" s="218">
        <v>0.9490000000000001</v>
      </c>
      <c r="X37" s="217">
        <f>SUM(T37:W37)</f>
        <v>300.07500000000005</v>
      </c>
      <c r="Y37" s="216">
        <f>IF(ISERROR(R37/X37-1),"         /0",IF(R37/X37&gt;5,"  *  ",(R37/X37-1)))</f>
        <v>0.41063400816462514</v>
      </c>
    </row>
    <row r="38" spans="1:25" s="208" customFormat="1" ht="19.5" customHeight="1">
      <c r="A38" s="223" t="s">
        <v>353</v>
      </c>
      <c r="B38" s="221">
        <v>43.029</v>
      </c>
      <c r="C38" s="218">
        <v>26.266</v>
      </c>
      <c r="D38" s="217">
        <v>0.3</v>
      </c>
      <c r="E38" s="218">
        <v>0.3</v>
      </c>
      <c r="F38" s="217">
        <f>SUM(B38:E38)</f>
        <v>69.895</v>
      </c>
      <c r="G38" s="220">
        <f>F38/$F$9</f>
        <v>0.0013733509129585733</v>
      </c>
      <c r="H38" s="221">
        <v>46.17</v>
      </c>
      <c r="I38" s="218">
        <v>30.045</v>
      </c>
      <c r="J38" s="217"/>
      <c r="K38" s="218"/>
      <c r="L38" s="217">
        <f>SUM(H38:K38)</f>
        <v>76.215</v>
      </c>
      <c r="M38" s="222">
        <f>IF(ISERROR(F38/L38-1),"         /0",(F38/L38-1))</f>
        <v>-0.08292330905989642</v>
      </c>
      <c r="N38" s="221">
        <v>127.607</v>
      </c>
      <c r="O38" s="218">
        <v>75.011</v>
      </c>
      <c r="P38" s="217">
        <v>0.3</v>
      </c>
      <c r="Q38" s="218">
        <v>0.3</v>
      </c>
      <c r="R38" s="217">
        <f>SUM(N38:Q38)</f>
        <v>203.21800000000002</v>
      </c>
      <c r="S38" s="220">
        <f>R38/$R$9</f>
        <v>0.0014030640522303985</v>
      </c>
      <c r="T38" s="219">
        <v>112.489</v>
      </c>
      <c r="U38" s="218">
        <v>95.718</v>
      </c>
      <c r="V38" s="217">
        <v>2.203</v>
      </c>
      <c r="W38" s="218">
        <v>3.4979999999999998</v>
      </c>
      <c r="X38" s="217">
        <f>SUM(T38:W38)</f>
        <v>213.908</v>
      </c>
      <c r="Y38" s="216">
        <f>IF(ISERROR(R38/X38-1),"         /0",IF(R38/X38&gt;5,"  *  ",(R38/X38-1)))</f>
        <v>-0.04997475550236541</v>
      </c>
    </row>
    <row r="39" spans="1:25" s="208" customFormat="1" ht="19.5" customHeight="1">
      <c r="A39" s="223" t="s">
        <v>354</v>
      </c>
      <c r="B39" s="221">
        <v>55.68899999999999</v>
      </c>
      <c r="C39" s="218">
        <v>6.062</v>
      </c>
      <c r="D39" s="217">
        <v>0.25</v>
      </c>
      <c r="E39" s="218">
        <v>0</v>
      </c>
      <c r="F39" s="217">
        <f>SUM(B39:E39)</f>
        <v>62.00099999999999</v>
      </c>
      <c r="G39" s="220">
        <f>F39/$F$9</f>
        <v>0.0012182435074661205</v>
      </c>
      <c r="H39" s="221">
        <v>61.386</v>
      </c>
      <c r="I39" s="218">
        <v>13.655</v>
      </c>
      <c r="J39" s="217">
        <v>0</v>
      </c>
      <c r="K39" s="218"/>
      <c r="L39" s="217">
        <f>SUM(H39:K39)</f>
        <v>75.041</v>
      </c>
      <c r="M39" s="222">
        <f>IF(ISERROR(F39/L39-1),"         /0",(F39/L39-1))</f>
        <v>-0.17377167148625428</v>
      </c>
      <c r="N39" s="221">
        <v>130.452</v>
      </c>
      <c r="O39" s="218">
        <v>22.401</v>
      </c>
      <c r="P39" s="217">
        <v>0.25</v>
      </c>
      <c r="Q39" s="218">
        <v>0</v>
      </c>
      <c r="R39" s="217">
        <f>SUM(N39:Q39)</f>
        <v>153.103</v>
      </c>
      <c r="S39" s="220">
        <f>R39/$R$9</f>
        <v>0.0010570585065724034</v>
      </c>
      <c r="T39" s="219">
        <v>116.656</v>
      </c>
      <c r="U39" s="218">
        <v>22.675999999999995</v>
      </c>
      <c r="V39" s="217">
        <v>0</v>
      </c>
      <c r="W39" s="218">
        <v>0</v>
      </c>
      <c r="X39" s="217">
        <f>SUM(T39:W39)</f>
        <v>139.332</v>
      </c>
      <c r="Y39" s="216">
        <f>IF(ISERROR(R39/X39-1),"         /0",IF(R39/X39&gt;5,"  *  ",(R39/X39-1)))</f>
        <v>0.09883587402750282</v>
      </c>
    </row>
    <row r="40" spans="1:25" s="208" customFormat="1" ht="19.5" customHeight="1">
      <c r="A40" s="223" t="s">
        <v>355</v>
      </c>
      <c r="B40" s="221">
        <v>33.619</v>
      </c>
      <c r="C40" s="218">
        <v>5.473</v>
      </c>
      <c r="D40" s="217">
        <v>0</v>
      </c>
      <c r="E40" s="218">
        <v>0</v>
      </c>
      <c r="F40" s="217">
        <f>SUM(B40:E40)</f>
        <v>39.092</v>
      </c>
      <c r="G40" s="220">
        <f>F40/$F$9</f>
        <v>0.0007681097916786114</v>
      </c>
      <c r="H40" s="221">
        <v>16.028</v>
      </c>
      <c r="I40" s="218">
        <v>1.176</v>
      </c>
      <c r="J40" s="217"/>
      <c r="K40" s="218"/>
      <c r="L40" s="217">
        <f>SUM(H40:K40)</f>
        <v>17.203999999999997</v>
      </c>
      <c r="M40" s="222">
        <f>IF(ISERROR(F40/L40-1),"         /0",(F40/L40-1))</f>
        <v>1.2722622645896307</v>
      </c>
      <c r="N40" s="221">
        <v>79.527</v>
      </c>
      <c r="O40" s="218">
        <v>19.029</v>
      </c>
      <c r="P40" s="217"/>
      <c r="Q40" s="218">
        <v>0.025</v>
      </c>
      <c r="R40" s="217">
        <f>SUM(N40:Q40)</f>
        <v>98.581</v>
      </c>
      <c r="S40" s="220">
        <f>R40/$R$9</f>
        <v>0.000680626014097791</v>
      </c>
      <c r="T40" s="219">
        <v>43.736999999999995</v>
      </c>
      <c r="U40" s="218">
        <v>7.17</v>
      </c>
      <c r="V40" s="217"/>
      <c r="W40" s="218">
        <v>0</v>
      </c>
      <c r="X40" s="217">
        <f t="shared" si="6"/>
        <v>50.907</v>
      </c>
      <c r="Y40" s="216">
        <f>IF(ISERROR(R40/X40-1),"         /0",IF(R40/X40&gt;5,"  *  ",(R40/X40-1)))</f>
        <v>0.936492034494274</v>
      </c>
    </row>
    <row r="41" spans="1:25" s="208" customFormat="1" ht="19.5" customHeight="1" thickBot="1">
      <c r="A41" s="223" t="s">
        <v>56</v>
      </c>
      <c r="B41" s="221">
        <v>2.445</v>
      </c>
      <c r="C41" s="218">
        <v>0</v>
      </c>
      <c r="D41" s="217">
        <v>0.5</v>
      </c>
      <c r="E41" s="218">
        <v>0.3</v>
      </c>
      <c r="F41" s="217">
        <f>SUM(B41:E41)</f>
        <v>3.2449999999999997</v>
      </c>
      <c r="G41" s="220">
        <f>F41/$F$9</f>
        <v>6.376026486230159E-05</v>
      </c>
      <c r="H41" s="221">
        <v>4.469</v>
      </c>
      <c r="I41" s="218">
        <v>0</v>
      </c>
      <c r="J41" s="217">
        <v>3.274</v>
      </c>
      <c r="K41" s="218">
        <v>0.337</v>
      </c>
      <c r="L41" s="217">
        <f>SUM(H41:K41)</f>
        <v>8.08</v>
      </c>
      <c r="M41" s="222">
        <f>IF(ISERROR(F41/L41-1),"         /0",(F41/L41-1))</f>
        <v>-0.5983910891089109</v>
      </c>
      <c r="N41" s="221">
        <v>53.537</v>
      </c>
      <c r="O41" s="218">
        <v>0</v>
      </c>
      <c r="P41" s="217">
        <v>1.324</v>
      </c>
      <c r="Q41" s="218">
        <v>9.229999999999999</v>
      </c>
      <c r="R41" s="217">
        <f>SUM(N41:Q41)</f>
        <v>64.091</v>
      </c>
      <c r="S41" s="220">
        <f>R41/$R$9</f>
        <v>0.00044249908064983637</v>
      </c>
      <c r="T41" s="219">
        <v>98.09300000000002</v>
      </c>
      <c r="U41" s="218">
        <v>0</v>
      </c>
      <c r="V41" s="217">
        <v>3.688</v>
      </c>
      <c r="W41" s="218">
        <v>3.31</v>
      </c>
      <c r="X41" s="217">
        <f t="shared" si="6"/>
        <v>105.09100000000002</v>
      </c>
      <c r="Y41" s="216">
        <f>IF(ISERROR(R41/X41-1),"         /0",IF(R41/X41&gt;5,"  *  ",(R41/X41-1)))</f>
        <v>-0.3901380708148178</v>
      </c>
    </row>
    <row r="42" spans="1:25" s="271" customFormat="1" ht="19.5" customHeight="1">
      <c r="A42" s="280" t="s">
        <v>57</v>
      </c>
      <c r="B42" s="277">
        <f>SUM(B43:B46)</f>
        <v>249.722</v>
      </c>
      <c r="C42" s="276">
        <f>SUM(C43:C46)</f>
        <v>71.588</v>
      </c>
      <c r="D42" s="275">
        <f>SUM(D43:D46)</f>
        <v>0</v>
      </c>
      <c r="E42" s="276">
        <f>SUM(E43:E46)</f>
        <v>0</v>
      </c>
      <c r="F42" s="275">
        <f t="shared" si="0"/>
        <v>321.31</v>
      </c>
      <c r="G42" s="278">
        <f t="shared" si="1"/>
        <v>0.006313346903823152</v>
      </c>
      <c r="H42" s="277">
        <f>SUM(H43:H46)</f>
        <v>401.858</v>
      </c>
      <c r="I42" s="276">
        <f>SUM(I43:I46)</f>
        <v>199.875</v>
      </c>
      <c r="J42" s="275">
        <f>SUM(J43:J46)</f>
        <v>0</v>
      </c>
      <c r="K42" s="276">
        <f>SUM(K43:K46)</f>
        <v>98.571</v>
      </c>
      <c r="L42" s="275">
        <f t="shared" si="2"/>
        <v>700.304</v>
      </c>
      <c r="M42" s="279">
        <f>IF(ISERROR(F42/L42-1),"         /0",(F42/L42-1))</f>
        <v>-0.5411849710982659</v>
      </c>
      <c r="N42" s="277">
        <f>SUM(N43:N46)</f>
        <v>881.982</v>
      </c>
      <c r="O42" s="276">
        <f>SUM(O43:O46)</f>
        <v>249.149</v>
      </c>
      <c r="P42" s="275">
        <f>SUM(P43:P46)</f>
        <v>47.335</v>
      </c>
      <c r="Q42" s="276">
        <f>SUM(Q43:Q46)</f>
        <v>4.9270000000000005</v>
      </c>
      <c r="R42" s="275">
        <f t="shared" si="4"/>
        <v>1183.3929999999998</v>
      </c>
      <c r="S42" s="278">
        <f t="shared" si="5"/>
        <v>0.008170418850500879</v>
      </c>
      <c r="T42" s="277">
        <f>SUM(T43:T46)</f>
        <v>1555.3489999999997</v>
      </c>
      <c r="U42" s="276">
        <f>SUM(U43:U46)</f>
        <v>553.314</v>
      </c>
      <c r="V42" s="275">
        <f>SUM(V43:V46)</f>
        <v>0</v>
      </c>
      <c r="W42" s="276">
        <f>SUM(W43:W46)</f>
        <v>266.206</v>
      </c>
      <c r="X42" s="275">
        <f t="shared" si="6"/>
        <v>2374.8689999999997</v>
      </c>
      <c r="Y42" s="272">
        <f t="shared" si="7"/>
        <v>-0.5017017780770223</v>
      </c>
    </row>
    <row r="43" spans="1:25" ht="19.5" customHeight="1">
      <c r="A43" s="223" t="s">
        <v>367</v>
      </c>
      <c r="B43" s="221">
        <v>91.291</v>
      </c>
      <c r="C43" s="218">
        <v>24.976</v>
      </c>
      <c r="D43" s="217">
        <v>0</v>
      </c>
      <c r="E43" s="218">
        <v>0</v>
      </c>
      <c r="F43" s="217">
        <f t="shared" si="0"/>
        <v>116.267</v>
      </c>
      <c r="G43" s="220">
        <f t="shared" si="1"/>
        <v>0.0022845037641741816</v>
      </c>
      <c r="H43" s="221">
        <v>80.109</v>
      </c>
      <c r="I43" s="218">
        <v>39.271</v>
      </c>
      <c r="J43" s="217"/>
      <c r="K43" s="218"/>
      <c r="L43" s="217">
        <f t="shared" si="2"/>
        <v>119.38</v>
      </c>
      <c r="M43" s="222">
        <f>IF(ISERROR(F43/L43-1),"         /0",(F43/L43-1))</f>
        <v>-0.026076394705980888</v>
      </c>
      <c r="N43" s="221">
        <v>177.791</v>
      </c>
      <c r="O43" s="218">
        <v>107.95</v>
      </c>
      <c r="P43" s="217">
        <v>47.135</v>
      </c>
      <c r="Q43" s="218">
        <v>4.727</v>
      </c>
      <c r="R43" s="217">
        <f t="shared" si="4"/>
        <v>337.60299999999995</v>
      </c>
      <c r="S43" s="220">
        <f t="shared" si="5"/>
        <v>0.0023308891595485593</v>
      </c>
      <c r="T43" s="219">
        <v>173.65200000000002</v>
      </c>
      <c r="U43" s="218">
        <v>155.09699999999998</v>
      </c>
      <c r="V43" s="217"/>
      <c r="W43" s="218"/>
      <c r="X43" s="217">
        <f t="shared" si="6"/>
        <v>328.749</v>
      </c>
      <c r="Y43" s="216">
        <f t="shared" si="7"/>
        <v>0.026932401315288956</v>
      </c>
    </row>
    <row r="44" spans="1:25" ht="19.5" customHeight="1">
      <c r="A44" s="223" t="s">
        <v>359</v>
      </c>
      <c r="B44" s="221">
        <v>92.06700000000001</v>
      </c>
      <c r="C44" s="218">
        <v>11.929</v>
      </c>
      <c r="D44" s="217">
        <v>0</v>
      </c>
      <c r="E44" s="218">
        <v>0</v>
      </c>
      <c r="F44" s="217">
        <f>SUM(B44:E44)</f>
        <v>103.99600000000001</v>
      </c>
      <c r="G44" s="220">
        <f>F44/$F$9</f>
        <v>0.0020433936840123013</v>
      </c>
      <c r="H44" s="221">
        <v>290.616</v>
      </c>
      <c r="I44" s="218">
        <v>76.99000000000001</v>
      </c>
      <c r="J44" s="217">
        <v>0</v>
      </c>
      <c r="K44" s="218">
        <v>0</v>
      </c>
      <c r="L44" s="217">
        <f>SUM(H44:K44)</f>
        <v>367.606</v>
      </c>
      <c r="M44" s="222">
        <f>IF(ISERROR(F44/L44-1),"         /0",(F44/L44-1))</f>
        <v>-0.7170992856482212</v>
      </c>
      <c r="N44" s="221">
        <v>593.2499999999999</v>
      </c>
      <c r="O44" s="218">
        <v>46.4</v>
      </c>
      <c r="P44" s="217">
        <v>0.2</v>
      </c>
      <c r="Q44" s="218">
        <v>0.2</v>
      </c>
      <c r="R44" s="217">
        <f>SUM(N44:Q44)</f>
        <v>640.05</v>
      </c>
      <c r="S44" s="220">
        <f>R44/$R$9</f>
        <v>0.004419053167682323</v>
      </c>
      <c r="T44" s="219">
        <v>1300.7859999999998</v>
      </c>
      <c r="U44" s="218">
        <v>258.42499999999995</v>
      </c>
      <c r="V44" s="217">
        <v>0</v>
      </c>
      <c r="W44" s="218">
        <v>0</v>
      </c>
      <c r="X44" s="217">
        <f>SUM(T44:W44)</f>
        <v>1559.2109999999998</v>
      </c>
      <c r="Y44" s="216">
        <f>IF(ISERROR(R44/X44-1),"         /0",IF(R44/X44&gt;5,"  *  ",(R44/X44-1)))</f>
        <v>-0.5895039221760237</v>
      </c>
    </row>
    <row r="45" spans="1:25" ht="19.5" customHeight="1">
      <c r="A45" s="223" t="s">
        <v>360</v>
      </c>
      <c r="B45" s="221">
        <v>65.703</v>
      </c>
      <c r="C45" s="218">
        <v>34.683</v>
      </c>
      <c r="D45" s="217">
        <v>0</v>
      </c>
      <c r="E45" s="218">
        <v>0</v>
      </c>
      <c r="F45" s="217">
        <f>SUM(B45:E45)</f>
        <v>100.386</v>
      </c>
      <c r="G45" s="220">
        <f>F45/$F$9</f>
        <v>0.001972461617401235</v>
      </c>
      <c r="H45" s="221">
        <v>29.891</v>
      </c>
      <c r="I45" s="218">
        <v>83.614</v>
      </c>
      <c r="J45" s="217">
        <v>0</v>
      </c>
      <c r="K45" s="218">
        <v>0</v>
      </c>
      <c r="L45" s="217">
        <f>SUM(H45:K45)</f>
        <v>113.505</v>
      </c>
      <c r="M45" s="222">
        <f>IF(ISERROR(F45/L45-1),"         /0",(F45/L45-1))</f>
        <v>-0.11558081141799925</v>
      </c>
      <c r="N45" s="221">
        <v>109.039</v>
      </c>
      <c r="O45" s="218">
        <v>94.79899999999999</v>
      </c>
      <c r="P45" s="217">
        <v>0</v>
      </c>
      <c r="Q45" s="218">
        <v>0</v>
      </c>
      <c r="R45" s="217">
        <f>SUM(N45:Q45)</f>
        <v>203.838</v>
      </c>
      <c r="S45" s="220">
        <f>R45/$R$9</f>
        <v>0.0014073446755628926</v>
      </c>
      <c r="T45" s="219">
        <v>78.31299999999999</v>
      </c>
      <c r="U45" s="218">
        <v>139.792</v>
      </c>
      <c r="V45" s="217">
        <v>0</v>
      </c>
      <c r="W45" s="218">
        <v>0</v>
      </c>
      <c r="X45" s="217">
        <f>SUM(T45:W45)</f>
        <v>218.105</v>
      </c>
      <c r="Y45" s="216">
        <f>IF(ISERROR(R45/X45-1),"         /0",IF(R45/X45&gt;5,"  *  ",(R45/X45-1)))</f>
        <v>-0.06541344765136059</v>
      </c>
    </row>
    <row r="46" spans="1:25" ht="19.5" customHeight="1" thickBot="1">
      <c r="A46" s="223" t="s">
        <v>56</v>
      </c>
      <c r="B46" s="221">
        <v>0.661</v>
      </c>
      <c r="C46" s="218">
        <v>0</v>
      </c>
      <c r="D46" s="217">
        <v>0</v>
      </c>
      <c r="E46" s="218">
        <v>0</v>
      </c>
      <c r="F46" s="217">
        <f>SUM(B46:E46)</f>
        <v>0.661</v>
      </c>
      <c r="G46" s="220">
        <f>F46/$F$9</f>
        <v>1.2987838235433392E-05</v>
      </c>
      <c r="H46" s="221">
        <v>1.242</v>
      </c>
      <c r="I46" s="218">
        <v>0</v>
      </c>
      <c r="J46" s="217"/>
      <c r="K46" s="218">
        <v>98.571</v>
      </c>
      <c r="L46" s="217">
        <f>SUM(H46:K46)</f>
        <v>99.813</v>
      </c>
      <c r="M46" s="222">
        <f>IF(ISERROR(F46/L46-1),"         /0",(F46/L46-1))</f>
        <v>-0.9933776161421859</v>
      </c>
      <c r="N46" s="221">
        <v>1.902</v>
      </c>
      <c r="O46" s="218">
        <v>0</v>
      </c>
      <c r="P46" s="217"/>
      <c r="Q46" s="218"/>
      <c r="R46" s="217">
        <f>SUM(N46:Q46)</f>
        <v>1.902</v>
      </c>
      <c r="S46" s="220">
        <f>R46/$R$9</f>
        <v>1.3131847707103788E-05</v>
      </c>
      <c r="T46" s="219">
        <v>2.598</v>
      </c>
      <c r="U46" s="218">
        <v>0</v>
      </c>
      <c r="V46" s="217"/>
      <c r="W46" s="218">
        <v>266.206</v>
      </c>
      <c r="X46" s="217">
        <f>SUM(T46:W46)</f>
        <v>268.80400000000003</v>
      </c>
      <c r="Y46" s="216">
        <f>IF(ISERROR(R46/X46-1),"         /0",IF(R46/X46&gt;5,"  *  ",(R46/X46-1)))</f>
        <v>-0.9929242124373149</v>
      </c>
    </row>
    <row r="47" spans="1:25" s="208" customFormat="1" ht="19.5" customHeight="1" thickBot="1">
      <c r="A47" s="267" t="s">
        <v>56</v>
      </c>
      <c r="B47" s="264">
        <v>165.357</v>
      </c>
      <c r="C47" s="263">
        <v>0</v>
      </c>
      <c r="D47" s="262">
        <v>0</v>
      </c>
      <c r="E47" s="263">
        <v>0</v>
      </c>
      <c r="F47" s="262">
        <f t="shared" si="0"/>
        <v>165.357</v>
      </c>
      <c r="G47" s="265">
        <f t="shared" si="1"/>
        <v>0.003249061977453191</v>
      </c>
      <c r="H47" s="264">
        <v>96.26</v>
      </c>
      <c r="I47" s="263">
        <v>47.294</v>
      </c>
      <c r="J47" s="262">
        <v>0.28</v>
      </c>
      <c r="K47" s="263">
        <v>9.747</v>
      </c>
      <c r="L47" s="262">
        <f t="shared" si="2"/>
        <v>153.58100000000002</v>
      </c>
      <c r="M47" s="266">
        <f>IF(ISERROR(F47/L47-1),"         /0",(F47/L47-1))</f>
        <v>0.07667615134684613</v>
      </c>
      <c r="N47" s="264">
        <v>328.062</v>
      </c>
      <c r="O47" s="263">
        <v>0</v>
      </c>
      <c r="P47" s="262">
        <v>0</v>
      </c>
      <c r="Q47" s="263">
        <v>0</v>
      </c>
      <c r="R47" s="262">
        <f t="shared" si="4"/>
        <v>328.062</v>
      </c>
      <c r="S47" s="265">
        <f t="shared" si="5"/>
        <v>0.0022650158898464157</v>
      </c>
      <c r="T47" s="264">
        <v>238.07899999999998</v>
      </c>
      <c r="U47" s="263">
        <v>47.294</v>
      </c>
      <c r="V47" s="262">
        <v>0.42999999999999994</v>
      </c>
      <c r="W47" s="263">
        <v>10.047</v>
      </c>
      <c r="X47" s="275">
        <f>SUM(T47:W47)</f>
        <v>295.85</v>
      </c>
      <c r="Y47" s="259">
        <f t="shared" si="7"/>
        <v>0.10887949974649302</v>
      </c>
    </row>
    <row r="48" ht="15" thickTop="1">
      <c r="A48" s="116" t="s">
        <v>43</v>
      </c>
    </row>
    <row r="49" ht="14.25">
      <c r="A49" s="116" t="s">
        <v>55</v>
      </c>
    </row>
    <row r="50" ht="14.25">
      <c r="A50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8:Y65536 M48:M65536 Y3 M3">
    <cfRule type="cellIs" priority="6" dxfId="101" operator="lessThan" stopIfTrue="1">
      <formula>0</formula>
    </cfRule>
  </conditionalFormatting>
  <conditionalFormatting sqref="Y10:Y47 M10:M47">
    <cfRule type="cellIs" priority="7" dxfId="101" operator="lessThan" stopIfTrue="1">
      <formula>0</formula>
    </cfRule>
    <cfRule type="cellIs" priority="8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Y9 M9">
    <cfRule type="cellIs" priority="3" dxfId="101" operator="lessThan" stopIfTrue="1">
      <formula>0</formula>
    </cfRule>
    <cfRule type="cellIs" priority="4" dxfId="103" operator="greaterThanOrEqual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2:V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1"/>
  <sheetViews>
    <sheetView showGridLines="0" zoomScale="80" zoomScaleNormal="80" zoomScalePageLayoutView="0" workbookViewId="0" topLeftCell="A1">
      <selection activeCell="T78" sqref="T78:W78"/>
    </sheetView>
  </sheetViews>
  <sheetFormatPr defaultColWidth="8.00390625" defaultRowHeight="15"/>
  <cols>
    <col min="1" max="1" width="24.28125" style="123" customWidth="1"/>
    <col min="2" max="2" width="9.140625" style="123" bestFit="1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140625" style="123" bestFit="1" customWidth="1"/>
    <col min="7" max="7" width="9.28125" style="123" customWidth="1"/>
    <col min="8" max="8" width="9.28125" style="123" bestFit="1" customWidth="1"/>
    <col min="9" max="9" width="9.7109375" style="123" bestFit="1" customWidth="1"/>
    <col min="10" max="10" width="8.140625" style="123" customWidth="1"/>
    <col min="11" max="11" width="9.00390625" style="123" customWidth="1"/>
    <col min="12" max="12" width="9.140625" style="123" customWidth="1"/>
    <col min="13" max="13" width="10.28125" style="123" bestFit="1" customWidth="1"/>
    <col min="14" max="14" width="9.28125" style="123" bestFit="1" customWidth="1"/>
    <col min="15" max="15" width="10.140625" style="123" customWidth="1"/>
    <col min="16" max="16" width="8.28125" style="123" bestFit="1" customWidth="1"/>
    <col min="17" max="17" width="9.140625" style="123" customWidth="1"/>
    <col min="18" max="19" width="9.8515625" style="123" bestFit="1" customWidth="1"/>
    <col min="20" max="21" width="10.28125" style="123" customWidth="1"/>
    <col min="22" max="22" width="8.8515625" style="123" customWidth="1"/>
    <col min="23" max="23" width="10.28125" style="123" customWidth="1"/>
    <col min="24" max="24" width="9.8515625" style="123" bestFit="1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72" t="s">
        <v>28</v>
      </c>
      <c r="Y1" s="573"/>
    </row>
    <row r="2" ht="5.25" customHeight="1" thickBot="1"/>
    <row r="3" spans="1:25" ht="24" customHeight="1" thickTop="1">
      <c r="A3" s="630" t="s">
        <v>73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41" t="s">
        <v>45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58" customFormat="1" ht="15.75" customHeight="1" thickBot="1" thickTop="1">
      <c r="A5" s="577" t="s">
        <v>68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8" customFormat="1" ht="26.25" customHeight="1" thickBot="1">
      <c r="A6" s="578"/>
      <c r="B6" s="661" t="s">
        <v>147</v>
      </c>
      <c r="C6" s="662"/>
      <c r="D6" s="662"/>
      <c r="E6" s="662"/>
      <c r="F6" s="662"/>
      <c r="G6" s="633" t="s">
        <v>34</v>
      </c>
      <c r="H6" s="661" t="s">
        <v>148</v>
      </c>
      <c r="I6" s="662"/>
      <c r="J6" s="662"/>
      <c r="K6" s="662"/>
      <c r="L6" s="662"/>
      <c r="M6" s="644" t="s">
        <v>33</v>
      </c>
      <c r="N6" s="661" t="s">
        <v>149</v>
      </c>
      <c r="O6" s="662"/>
      <c r="P6" s="662"/>
      <c r="Q6" s="662"/>
      <c r="R6" s="662"/>
      <c r="S6" s="633" t="s">
        <v>34</v>
      </c>
      <c r="T6" s="661" t="s">
        <v>150</v>
      </c>
      <c r="U6" s="662"/>
      <c r="V6" s="662"/>
      <c r="W6" s="662"/>
      <c r="X6" s="662"/>
      <c r="Y6" s="638" t="s">
        <v>33</v>
      </c>
    </row>
    <row r="7" spans="1:25" s="163" customFormat="1" ht="26.25" customHeight="1">
      <c r="A7" s="579"/>
      <c r="B7" s="571" t="s">
        <v>22</v>
      </c>
      <c r="C7" s="567"/>
      <c r="D7" s="566" t="s">
        <v>21</v>
      </c>
      <c r="E7" s="567"/>
      <c r="F7" s="656" t="s">
        <v>17</v>
      </c>
      <c r="G7" s="634"/>
      <c r="H7" s="571" t="s">
        <v>22</v>
      </c>
      <c r="I7" s="567"/>
      <c r="J7" s="566" t="s">
        <v>21</v>
      </c>
      <c r="K7" s="567"/>
      <c r="L7" s="656" t="s">
        <v>17</v>
      </c>
      <c r="M7" s="645"/>
      <c r="N7" s="571" t="s">
        <v>22</v>
      </c>
      <c r="O7" s="567"/>
      <c r="P7" s="566" t="s">
        <v>21</v>
      </c>
      <c r="Q7" s="567"/>
      <c r="R7" s="656" t="s">
        <v>17</v>
      </c>
      <c r="S7" s="634"/>
      <c r="T7" s="571" t="s">
        <v>22</v>
      </c>
      <c r="U7" s="567"/>
      <c r="V7" s="566" t="s">
        <v>21</v>
      </c>
      <c r="W7" s="567"/>
      <c r="X7" s="656" t="s">
        <v>17</v>
      </c>
      <c r="Y7" s="639"/>
    </row>
    <row r="8" spans="1:25" s="254" customFormat="1" ht="15" thickBot="1">
      <c r="A8" s="580"/>
      <c r="B8" s="257" t="s">
        <v>31</v>
      </c>
      <c r="C8" s="255" t="s">
        <v>30</v>
      </c>
      <c r="D8" s="256" t="s">
        <v>31</v>
      </c>
      <c r="E8" s="255" t="s">
        <v>30</v>
      </c>
      <c r="F8" s="629"/>
      <c r="G8" s="635"/>
      <c r="H8" s="257" t="s">
        <v>31</v>
      </c>
      <c r="I8" s="255" t="s">
        <v>30</v>
      </c>
      <c r="J8" s="256" t="s">
        <v>31</v>
      </c>
      <c r="K8" s="255" t="s">
        <v>30</v>
      </c>
      <c r="L8" s="629"/>
      <c r="M8" s="646"/>
      <c r="N8" s="257" t="s">
        <v>31</v>
      </c>
      <c r="O8" s="255" t="s">
        <v>30</v>
      </c>
      <c r="P8" s="256" t="s">
        <v>31</v>
      </c>
      <c r="Q8" s="255" t="s">
        <v>30</v>
      </c>
      <c r="R8" s="629"/>
      <c r="S8" s="635"/>
      <c r="T8" s="257" t="s">
        <v>31</v>
      </c>
      <c r="U8" s="255" t="s">
        <v>30</v>
      </c>
      <c r="V8" s="256" t="s">
        <v>31</v>
      </c>
      <c r="W8" s="255" t="s">
        <v>30</v>
      </c>
      <c r="X8" s="629"/>
      <c r="Y8" s="640"/>
    </row>
    <row r="9" spans="1:25" s="152" customFormat="1" ht="18" customHeight="1" thickBot="1" thickTop="1">
      <c r="A9" s="317" t="s">
        <v>24</v>
      </c>
      <c r="B9" s="316">
        <f>B10+B28+B46+B57+B73+B78</f>
        <v>28371.483000000007</v>
      </c>
      <c r="C9" s="315">
        <f>C10+C28+C46+C57+C73+C78</f>
        <v>16314.101999999999</v>
      </c>
      <c r="D9" s="313">
        <f>D10+D28+D46+D57+D73+D78</f>
        <v>3826.8700000000003</v>
      </c>
      <c r="E9" s="314">
        <f>E10+E28+E46+E57+E73+E78</f>
        <v>2381.311</v>
      </c>
      <c r="F9" s="313">
        <f aca="true" t="shared" si="0" ref="F9:F30">SUM(B9:E9)</f>
        <v>50893.76600000001</v>
      </c>
      <c r="G9" s="325">
        <f aca="true" t="shared" si="1" ref="G9:G30">F9/$F$9</f>
        <v>1</v>
      </c>
      <c r="H9" s="316">
        <f>H10+H28+H46+H57+H73+H78</f>
        <v>24265.557999999994</v>
      </c>
      <c r="I9" s="315">
        <f>I10+I28+I46+I57+I73+I78</f>
        <v>15489.087</v>
      </c>
      <c r="J9" s="313">
        <f>J10+J28+J46+J57+J73+J78</f>
        <v>2973.8970000000004</v>
      </c>
      <c r="K9" s="314">
        <f>K10+K28+K46+K57+K73+K78</f>
        <v>2387.3499999999995</v>
      </c>
      <c r="L9" s="313">
        <f aca="true" t="shared" si="2" ref="L9:L30">SUM(H9:K9)</f>
        <v>45115.891999999985</v>
      </c>
      <c r="M9" s="391">
        <f>IF(ISERROR(F9/L9-1),"         /0",(F9/L9-1))</f>
        <v>0.1280673781203312</v>
      </c>
      <c r="N9" s="396">
        <f>N10+N28+N46+N57+N73+N78</f>
        <v>83048.58600000002</v>
      </c>
      <c r="O9" s="315">
        <f>O10+O28+O46+O57+O73+O78</f>
        <v>45100.420000000006</v>
      </c>
      <c r="P9" s="313">
        <f>P10+P28+P46+P57+P73+P78</f>
        <v>12274.575</v>
      </c>
      <c r="Q9" s="314">
        <f>Q10+Q28+Q46+Q57+Q73+Q78</f>
        <v>4415.137999999999</v>
      </c>
      <c r="R9" s="313">
        <f aca="true" t="shared" si="3" ref="R9:R30">SUM(N9:Q9)</f>
        <v>144838.71900000004</v>
      </c>
      <c r="S9" s="411">
        <f aca="true" t="shared" si="4" ref="S9:S30">R9/$R$9</f>
        <v>1</v>
      </c>
      <c r="T9" s="316">
        <f>T10+T28+T46+T57+T73+T78</f>
        <v>77038.627</v>
      </c>
      <c r="U9" s="315">
        <f>U10+U28+U46+U57+U73+U78</f>
        <v>41981.073</v>
      </c>
      <c r="V9" s="313">
        <f>V10+V28+V46+V57+V73+V78</f>
        <v>10113.791999999998</v>
      </c>
      <c r="W9" s="314">
        <f>W10+W28+W46+W57+W73+W78</f>
        <v>6026.236999999999</v>
      </c>
      <c r="X9" s="313">
        <f aca="true" t="shared" si="5" ref="X9:X30">SUM(T9:W9)</f>
        <v>135159.729</v>
      </c>
      <c r="Y9" s="312">
        <f>IF(ISERROR(R9/X9-1),"         /0",(R9/X9-1))</f>
        <v>0.07161149309495918</v>
      </c>
    </row>
    <row r="10" spans="1:25" s="224" customFormat="1" ht="19.5" customHeight="1">
      <c r="A10" s="231" t="s">
        <v>61</v>
      </c>
      <c r="B10" s="228">
        <f>SUM(B11:B27)</f>
        <v>17756.902000000006</v>
      </c>
      <c r="C10" s="227">
        <f>SUM(C11:C27)</f>
        <v>7476.174</v>
      </c>
      <c r="D10" s="226">
        <f>SUM(D11:D27)</f>
        <v>3621.877</v>
      </c>
      <c r="E10" s="298">
        <f>SUM(E11:E27)</f>
        <v>1829.154</v>
      </c>
      <c r="F10" s="226">
        <f t="shared" si="0"/>
        <v>30684.107000000004</v>
      </c>
      <c r="G10" s="229">
        <f t="shared" si="1"/>
        <v>0.6029050198407404</v>
      </c>
      <c r="H10" s="228">
        <f>SUM(H11:H27)</f>
        <v>16090.287999999997</v>
      </c>
      <c r="I10" s="227">
        <f>SUM(I11:I27)</f>
        <v>8066.206</v>
      </c>
      <c r="J10" s="226">
        <f>SUM(J11:J27)</f>
        <v>2801.366</v>
      </c>
      <c r="K10" s="298">
        <f>SUM(K11:K27)</f>
        <v>1516.591</v>
      </c>
      <c r="L10" s="226">
        <f t="shared" si="2"/>
        <v>28474.451</v>
      </c>
      <c r="M10" s="392">
        <f>IF(ISERROR(F10/L10-1),"         /0",(F10/L10-1))</f>
        <v>0.0776013556854882</v>
      </c>
      <c r="N10" s="397">
        <f>SUM(N11:N27)</f>
        <v>54752.27700000001</v>
      </c>
      <c r="O10" s="227">
        <f>SUM(O11:O27)</f>
        <v>21622.371000000006</v>
      </c>
      <c r="P10" s="226">
        <f>SUM(P11:P27)</f>
        <v>10914.993</v>
      </c>
      <c r="Q10" s="298">
        <f>SUM(Q11:Q27)</f>
        <v>3234.7119999999995</v>
      </c>
      <c r="R10" s="226">
        <f t="shared" si="3"/>
        <v>90524.35300000002</v>
      </c>
      <c r="S10" s="412">
        <f t="shared" si="4"/>
        <v>0.6250010606625152</v>
      </c>
      <c r="T10" s="228">
        <f>SUM(T11:T27)</f>
        <v>52926.501</v>
      </c>
      <c r="U10" s="227">
        <f>SUM(U11:U27)</f>
        <v>21866.013</v>
      </c>
      <c r="V10" s="226">
        <f>SUM(V11:V27)</f>
        <v>9562.581999999999</v>
      </c>
      <c r="W10" s="298">
        <f>SUM(W11:W27)</f>
        <v>3767.736</v>
      </c>
      <c r="X10" s="226">
        <f t="shared" si="5"/>
        <v>88122.832</v>
      </c>
      <c r="Y10" s="225">
        <f aca="true" t="shared" si="6" ref="Y10:Y17">IF(ISERROR(R10/X10-1),"         /0",IF(R10/X10&gt;5,"  *  ",(R10/X10-1)))</f>
        <v>0.027251972564840132</v>
      </c>
    </row>
    <row r="11" spans="1:25" ht="19.5" customHeight="1">
      <c r="A11" s="223" t="s">
        <v>172</v>
      </c>
      <c r="B11" s="221">
        <v>7282.4</v>
      </c>
      <c r="C11" s="218">
        <v>4016.2129999999997</v>
      </c>
      <c r="D11" s="217">
        <v>0</v>
      </c>
      <c r="E11" s="269">
        <v>0</v>
      </c>
      <c r="F11" s="217">
        <f t="shared" si="0"/>
        <v>11298.613</v>
      </c>
      <c r="G11" s="220">
        <f t="shared" si="1"/>
        <v>0.22200386978633094</v>
      </c>
      <c r="H11" s="221">
        <v>5328.576</v>
      </c>
      <c r="I11" s="218">
        <v>3904.316</v>
      </c>
      <c r="J11" s="217"/>
      <c r="K11" s="269"/>
      <c r="L11" s="217">
        <f t="shared" si="2"/>
        <v>9232.892</v>
      </c>
      <c r="M11" s="393">
        <f>IF(ISERROR(F11/L11-1),"         /0",(F11/L11-1))</f>
        <v>0.223734990076782</v>
      </c>
      <c r="N11" s="398">
        <v>22320.545</v>
      </c>
      <c r="O11" s="218">
        <v>10878.217</v>
      </c>
      <c r="P11" s="217"/>
      <c r="Q11" s="269"/>
      <c r="R11" s="217">
        <f t="shared" si="3"/>
        <v>33198.762</v>
      </c>
      <c r="S11" s="413">
        <f t="shared" si="4"/>
        <v>0.22921192778569102</v>
      </c>
      <c r="T11" s="221">
        <v>15832.035</v>
      </c>
      <c r="U11" s="218">
        <v>9929.625999999998</v>
      </c>
      <c r="V11" s="217">
        <v>43.935</v>
      </c>
      <c r="W11" s="269"/>
      <c r="X11" s="217">
        <f t="shared" si="5"/>
        <v>25805.596</v>
      </c>
      <c r="Y11" s="216">
        <f t="shared" si="6"/>
        <v>0.2864946812311562</v>
      </c>
    </row>
    <row r="12" spans="1:25" ht="19.5" customHeight="1">
      <c r="A12" s="223" t="s">
        <v>201</v>
      </c>
      <c r="B12" s="221">
        <v>2120.877</v>
      </c>
      <c r="C12" s="218">
        <v>597.469</v>
      </c>
      <c r="D12" s="217">
        <v>772.54</v>
      </c>
      <c r="E12" s="269">
        <v>903.226</v>
      </c>
      <c r="F12" s="217">
        <f t="shared" si="0"/>
        <v>4394.112</v>
      </c>
      <c r="G12" s="220">
        <f t="shared" si="1"/>
        <v>0.08633890445442767</v>
      </c>
      <c r="H12" s="221">
        <v>1969.8600000000001</v>
      </c>
      <c r="I12" s="218">
        <v>1051.8629999999998</v>
      </c>
      <c r="J12" s="217"/>
      <c r="K12" s="269"/>
      <c r="L12" s="217">
        <f t="shared" si="2"/>
        <v>3021.723</v>
      </c>
      <c r="M12" s="393">
        <f>IF(ISERROR(F12/L12-1),"         /0",(F12/L12-1))</f>
        <v>0.45417432372192956</v>
      </c>
      <c r="N12" s="398">
        <v>6248.207</v>
      </c>
      <c r="O12" s="218">
        <v>2822.4700000000003</v>
      </c>
      <c r="P12" s="217">
        <v>2904.179</v>
      </c>
      <c r="Q12" s="269">
        <v>1278.856</v>
      </c>
      <c r="R12" s="217">
        <f t="shared" si="3"/>
        <v>13253.712</v>
      </c>
      <c r="S12" s="413">
        <f t="shared" si="4"/>
        <v>0.09150669166025968</v>
      </c>
      <c r="T12" s="221">
        <v>6352.575000000001</v>
      </c>
      <c r="U12" s="218">
        <v>2844.245</v>
      </c>
      <c r="V12" s="217">
        <v>858.135</v>
      </c>
      <c r="W12" s="269">
        <v>117.774</v>
      </c>
      <c r="X12" s="217">
        <f t="shared" si="5"/>
        <v>10172.729</v>
      </c>
      <c r="Y12" s="216">
        <f t="shared" si="6"/>
        <v>0.3028669101477097</v>
      </c>
    </row>
    <row r="13" spans="1:25" ht="19.5" customHeight="1">
      <c r="A13" s="223" t="s">
        <v>173</v>
      </c>
      <c r="B13" s="221">
        <v>3275.321</v>
      </c>
      <c r="C13" s="218">
        <v>454.34299999999996</v>
      </c>
      <c r="D13" s="217">
        <v>0</v>
      </c>
      <c r="E13" s="269">
        <v>0</v>
      </c>
      <c r="F13" s="217">
        <f t="shared" si="0"/>
        <v>3729.6639999999998</v>
      </c>
      <c r="G13" s="220">
        <f t="shared" si="1"/>
        <v>0.07328331725343334</v>
      </c>
      <c r="H13" s="221">
        <v>3013.059</v>
      </c>
      <c r="I13" s="218">
        <v>1125.703</v>
      </c>
      <c r="J13" s="217"/>
      <c r="K13" s="269"/>
      <c r="L13" s="217">
        <f t="shared" si="2"/>
        <v>4138.762000000001</v>
      </c>
      <c r="M13" s="393">
        <f>IF(ISERROR(F13/L13-1),"         /0",(F13/L13-1))</f>
        <v>-0.0988455001761398</v>
      </c>
      <c r="N13" s="398">
        <v>10388.278999999999</v>
      </c>
      <c r="O13" s="218">
        <v>1420.4649999999997</v>
      </c>
      <c r="P13" s="217"/>
      <c r="Q13" s="269"/>
      <c r="R13" s="217">
        <f t="shared" si="3"/>
        <v>11808.743999999999</v>
      </c>
      <c r="S13" s="413">
        <f t="shared" si="4"/>
        <v>0.08153029853847296</v>
      </c>
      <c r="T13" s="221">
        <v>10739.898000000001</v>
      </c>
      <c r="U13" s="218">
        <v>2858.3709999999996</v>
      </c>
      <c r="V13" s="217"/>
      <c r="W13" s="269"/>
      <c r="X13" s="217">
        <f t="shared" si="5"/>
        <v>13598.269</v>
      </c>
      <c r="Y13" s="216">
        <f t="shared" si="6"/>
        <v>-0.13159947049142806</v>
      </c>
    </row>
    <row r="14" spans="1:25" ht="19.5" customHeight="1">
      <c r="A14" s="223" t="s">
        <v>202</v>
      </c>
      <c r="B14" s="221">
        <v>2369.517</v>
      </c>
      <c r="C14" s="218">
        <v>1286.819</v>
      </c>
      <c r="D14" s="217">
        <v>0</v>
      </c>
      <c r="E14" s="269">
        <v>0</v>
      </c>
      <c r="F14" s="217">
        <f t="shared" si="0"/>
        <v>3656.336</v>
      </c>
      <c r="G14" s="220">
        <f t="shared" si="1"/>
        <v>0.07184251210649255</v>
      </c>
      <c r="H14" s="221">
        <v>2946.654</v>
      </c>
      <c r="I14" s="218">
        <v>941.747</v>
      </c>
      <c r="J14" s="217"/>
      <c r="K14" s="269"/>
      <c r="L14" s="217">
        <f t="shared" si="2"/>
        <v>3888.401</v>
      </c>
      <c r="M14" s="393">
        <f>IF(ISERROR(F14/L14-1),"         /0",(F14/L14-1))</f>
        <v>-0.05968134459383179</v>
      </c>
      <c r="N14" s="398">
        <v>8299.594000000001</v>
      </c>
      <c r="O14" s="218">
        <v>3586.599</v>
      </c>
      <c r="P14" s="217"/>
      <c r="Q14" s="269"/>
      <c r="R14" s="217">
        <f t="shared" si="3"/>
        <v>11886.193000000001</v>
      </c>
      <c r="S14" s="413">
        <f t="shared" si="4"/>
        <v>0.08206502433924452</v>
      </c>
      <c r="T14" s="221">
        <v>10906.511</v>
      </c>
      <c r="U14" s="218">
        <v>3298.825</v>
      </c>
      <c r="V14" s="217"/>
      <c r="W14" s="269"/>
      <c r="X14" s="217">
        <f t="shared" si="5"/>
        <v>14205.336</v>
      </c>
      <c r="Y14" s="216">
        <f t="shared" si="6"/>
        <v>-0.16325858114162162</v>
      </c>
    </row>
    <row r="15" spans="1:25" ht="19.5" customHeight="1">
      <c r="A15" s="223" t="s">
        <v>203</v>
      </c>
      <c r="B15" s="221">
        <v>0</v>
      </c>
      <c r="C15" s="218">
        <v>0</v>
      </c>
      <c r="D15" s="217">
        <v>1995.676</v>
      </c>
      <c r="E15" s="269">
        <v>925.728</v>
      </c>
      <c r="F15" s="217">
        <f t="shared" si="0"/>
        <v>2921.404</v>
      </c>
      <c r="G15" s="220">
        <f t="shared" si="1"/>
        <v>0.05740200086588207</v>
      </c>
      <c r="H15" s="221"/>
      <c r="I15" s="218"/>
      <c r="J15" s="217">
        <v>1768.181</v>
      </c>
      <c r="K15" s="269">
        <v>552.43</v>
      </c>
      <c r="L15" s="217">
        <f t="shared" si="2"/>
        <v>2320.611</v>
      </c>
      <c r="M15" s="393">
        <f>IF(ISERROR(F15/L15-1),"         /0",(F15/L15-1))</f>
        <v>0.2588943170570166</v>
      </c>
      <c r="N15" s="398"/>
      <c r="O15" s="218"/>
      <c r="P15" s="217">
        <v>6494.493</v>
      </c>
      <c r="Q15" s="269">
        <v>1896.0749999999998</v>
      </c>
      <c r="R15" s="217">
        <f t="shared" si="3"/>
        <v>8390.568</v>
      </c>
      <c r="S15" s="413">
        <f t="shared" si="4"/>
        <v>0.05793042121561429</v>
      </c>
      <c r="T15" s="221"/>
      <c r="U15" s="218"/>
      <c r="V15" s="217">
        <v>5609.248</v>
      </c>
      <c r="W15" s="269">
        <v>1392.7150000000001</v>
      </c>
      <c r="X15" s="217">
        <f t="shared" si="5"/>
        <v>7001.963</v>
      </c>
      <c r="Y15" s="216">
        <f t="shared" si="6"/>
        <v>0.1983165292361584</v>
      </c>
    </row>
    <row r="16" spans="1:25" ht="19.5" customHeight="1">
      <c r="A16" s="223" t="s">
        <v>206</v>
      </c>
      <c r="B16" s="221">
        <v>0</v>
      </c>
      <c r="C16" s="218">
        <v>0</v>
      </c>
      <c r="D16" s="217">
        <v>852.46</v>
      </c>
      <c r="E16" s="269">
        <v>0</v>
      </c>
      <c r="F16" s="217">
        <f>SUM(B16:E16)</f>
        <v>852.46</v>
      </c>
      <c r="G16" s="220">
        <f>F16/$F$9</f>
        <v>0.016749792106168757</v>
      </c>
      <c r="H16" s="221"/>
      <c r="I16" s="218"/>
      <c r="J16" s="217"/>
      <c r="K16" s="269"/>
      <c r="L16" s="217">
        <f>SUM(H16:K16)</f>
        <v>0</v>
      </c>
      <c r="M16" s="393" t="str">
        <f>IF(ISERROR(F16/L16-1),"         /0",(F16/L16-1))</f>
        <v>         /0</v>
      </c>
      <c r="N16" s="398"/>
      <c r="O16" s="218"/>
      <c r="P16" s="217">
        <v>1514.2</v>
      </c>
      <c r="Q16" s="269">
        <v>59.023</v>
      </c>
      <c r="R16" s="217">
        <f>SUM(N16:Q16)</f>
        <v>1573.223</v>
      </c>
      <c r="S16" s="413">
        <f>R16/$R$9</f>
        <v>0.010861895291962638</v>
      </c>
      <c r="T16" s="221"/>
      <c r="U16" s="218"/>
      <c r="V16" s="217"/>
      <c r="W16" s="269"/>
      <c r="X16" s="217">
        <f>SUM(T16:W16)</f>
        <v>0</v>
      </c>
      <c r="Y16" s="216" t="str">
        <f t="shared" si="6"/>
        <v>         /0</v>
      </c>
    </row>
    <row r="17" spans="1:25" ht="19.5" customHeight="1">
      <c r="A17" s="223" t="s">
        <v>207</v>
      </c>
      <c r="B17" s="221">
        <v>744.857</v>
      </c>
      <c r="C17" s="218">
        <v>0</v>
      </c>
      <c r="D17" s="217">
        <v>0</v>
      </c>
      <c r="E17" s="269">
        <v>0</v>
      </c>
      <c r="F17" s="217">
        <f>SUM(B17:E17)</f>
        <v>744.857</v>
      </c>
      <c r="G17" s="220">
        <f>F17/$F$9</f>
        <v>0.014635525301861132</v>
      </c>
      <c r="H17" s="221">
        <v>597.3489999999999</v>
      </c>
      <c r="I17" s="218"/>
      <c r="J17" s="217"/>
      <c r="K17" s="269"/>
      <c r="L17" s="217">
        <f>SUM(H17:K17)</f>
        <v>597.3489999999999</v>
      </c>
      <c r="M17" s="393">
        <f>IF(ISERROR(F17/L17-1),"         /0",(F17/L17-1))</f>
        <v>0.24693771982542878</v>
      </c>
      <c r="N17" s="398">
        <v>2354.19</v>
      </c>
      <c r="O17" s="218"/>
      <c r="P17" s="217"/>
      <c r="Q17" s="269"/>
      <c r="R17" s="217">
        <f>SUM(N17:Q17)</f>
        <v>2354.19</v>
      </c>
      <c r="S17" s="413">
        <f>R17/$R$9</f>
        <v>0.016253872005040304</v>
      </c>
      <c r="T17" s="221">
        <v>2110.6839999999997</v>
      </c>
      <c r="U17" s="218"/>
      <c r="V17" s="217"/>
      <c r="W17" s="269"/>
      <c r="X17" s="217">
        <f>SUM(T17:W17)</f>
        <v>2110.6839999999997</v>
      </c>
      <c r="Y17" s="216">
        <f t="shared" si="6"/>
        <v>0.11536828819472755</v>
      </c>
    </row>
    <row r="18" spans="1:25" ht="19.5" customHeight="1">
      <c r="A18" s="223" t="s">
        <v>156</v>
      </c>
      <c r="B18" s="221">
        <v>460.12899999999996</v>
      </c>
      <c r="C18" s="218">
        <v>278.036</v>
      </c>
      <c r="D18" s="217">
        <v>0</v>
      </c>
      <c r="E18" s="269">
        <v>0</v>
      </c>
      <c r="F18" s="217">
        <f aca="true" t="shared" si="7" ref="F18:F25">SUM(B18:E18)</f>
        <v>738.165</v>
      </c>
      <c r="G18" s="220">
        <f aca="true" t="shared" si="8" ref="G18:G25">F18/$F$9</f>
        <v>0.014504035720209816</v>
      </c>
      <c r="H18" s="221">
        <v>649.725</v>
      </c>
      <c r="I18" s="218">
        <v>495.6479999999999</v>
      </c>
      <c r="J18" s="217">
        <v>0</v>
      </c>
      <c r="K18" s="269">
        <v>0</v>
      </c>
      <c r="L18" s="217">
        <f aca="true" t="shared" si="9" ref="L18:L25">SUM(H18:K18)</f>
        <v>1145.373</v>
      </c>
      <c r="M18" s="393">
        <f aca="true" t="shared" si="10" ref="M18:M25">IF(ISERROR(F18/L18-1),"         /0",(F18/L18-1))</f>
        <v>-0.3555243575673602</v>
      </c>
      <c r="N18" s="398">
        <v>1438.771</v>
      </c>
      <c r="O18" s="218">
        <v>965.09</v>
      </c>
      <c r="P18" s="217">
        <v>0</v>
      </c>
      <c r="Q18" s="269">
        <v>0</v>
      </c>
      <c r="R18" s="217">
        <f aca="true" t="shared" si="11" ref="R18:R25">SUM(N18:Q18)</f>
        <v>2403.861</v>
      </c>
      <c r="S18" s="413">
        <f aca="true" t="shared" si="12" ref="S18:S25">R18/$R$9</f>
        <v>0.016596812072053737</v>
      </c>
      <c r="T18" s="221">
        <v>1836.2790000000002</v>
      </c>
      <c r="U18" s="218">
        <v>1152.4959999999996</v>
      </c>
      <c r="V18" s="217">
        <v>0</v>
      </c>
      <c r="W18" s="269">
        <v>0</v>
      </c>
      <c r="X18" s="217">
        <f aca="true" t="shared" si="13" ref="X18:X25">SUM(T18:W18)</f>
        <v>2988.7749999999996</v>
      </c>
      <c r="Y18" s="216">
        <f aca="true" t="shared" si="14" ref="Y18:Y25">IF(ISERROR(R18/X18-1),"         /0",IF(R18/X18&gt;5,"  *  ",(R18/X18-1)))</f>
        <v>-0.1957035909360858</v>
      </c>
    </row>
    <row r="19" spans="1:25" ht="19.5" customHeight="1">
      <c r="A19" s="223" t="s">
        <v>157</v>
      </c>
      <c r="B19" s="221">
        <v>460.711</v>
      </c>
      <c r="C19" s="218">
        <v>259.932</v>
      </c>
      <c r="D19" s="217">
        <v>0</v>
      </c>
      <c r="E19" s="269">
        <v>0</v>
      </c>
      <c r="F19" s="217">
        <f t="shared" si="7"/>
        <v>720.643</v>
      </c>
      <c r="G19" s="220">
        <f t="shared" si="8"/>
        <v>0.014159749938725302</v>
      </c>
      <c r="H19" s="221">
        <v>0</v>
      </c>
      <c r="I19" s="218">
        <v>0</v>
      </c>
      <c r="J19" s="217"/>
      <c r="K19" s="269"/>
      <c r="L19" s="217">
        <f t="shared" si="9"/>
        <v>0</v>
      </c>
      <c r="M19" s="393" t="str">
        <f t="shared" si="10"/>
        <v>         /0</v>
      </c>
      <c r="N19" s="398">
        <v>460.711</v>
      </c>
      <c r="O19" s="218">
        <v>259.932</v>
      </c>
      <c r="P19" s="217"/>
      <c r="Q19" s="269"/>
      <c r="R19" s="217">
        <f t="shared" si="11"/>
        <v>720.643</v>
      </c>
      <c r="S19" s="413">
        <f t="shared" si="12"/>
        <v>0.0049754858712883245</v>
      </c>
      <c r="T19" s="221">
        <v>0</v>
      </c>
      <c r="U19" s="218">
        <v>0</v>
      </c>
      <c r="V19" s="217"/>
      <c r="W19" s="269"/>
      <c r="X19" s="217">
        <f t="shared" si="13"/>
        <v>0</v>
      </c>
      <c r="Y19" s="216" t="str">
        <f t="shared" si="14"/>
        <v>         /0</v>
      </c>
    </row>
    <row r="20" spans="1:25" ht="19.5" customHeight="1">
      <c r="A20" s="223" t="s">
        <v>209</v>
      </c>
      <c r="B20" s="221">
        <v>498.445</v>
      </c>
      <c r="C20" s="218">
        <v>0</v>
      </c>
      <c r="D20" s="217">
        <v>0</v>
      </c>
      <c r="E20" s="269">
        <v>0</v>
      </c>
      <c r="F20" s="217">
        <f>SUM(B20:E20)</f>
        <v>498.445</v>
      </c>
      <c r="G20" s="220">
        <f>F20/$F$9</f>
        <v>0.00979383211688441</v>
      </c>
      <c r="H20" s="221">
        <v>731.854</v>
      </c>
      <c r="I20" s="218">
        <v>116.744</v>
      </c>
      <c r="J20" s="217"/>
      <c r="K20" s="269"/>
      <c r="L20" s="217">
        <f>SUM(H20:K20)</f>
        <v>848.5980000000001</v>
      </c>
      <c r="M20" s="393">
        <f>IF(ISERROR(F20/L20-1),"         /0",(F20/L20-1))</f>
        <v>-0.41262529489817323</v>
      </c>
      <c r="N20" s="398">
        <v>1606.889</v>
      </c>
      <c r="O20" s="218">
        <v>127.92000000000002</v>
      </c>
      <c r="P20" s="217"/>
      <c r="Q20" s="269"/>
      <c r="R20" s="217">
        <f>SUM(N20:Q20)</f>
        <v>1734.809</v>
      </c>
      <c r="S20" s="413">
        <f>R20/$R$9</f>
        <v>0.011977522391647219</v>
      </c>
      <c r="T20" s="221">
        <v>2991.937</v>
      </c>
      <c r="U20" s="218">
        <v>601.3370000000001</v>
      </c>
      <c r="V20" s="217"/>
      <c r="W20" s="269"/>
      <c r="X20" s="217">
        <f>SUM(T20:W20)</f>
        <v>3593.274</v>
      </c>
      <c r="Y20" s="216">
        <f>IF(ISERROR(R20/X20-1),"         /0",IF(R20/X20&gt;5,"  *  ",(R20/X20-1)))</f>
        <v>-0.5172065920940068</v>
      </c>
    </row>
    <row r="21" spans="1:25" ht="19.5" customHeight="1">
      <c r="A21" s="223" t="s">
        <v>208</v>
      </c>
      <c r="B21" s="221">
        <v>0</v>
      </c>
      <c r="C21" s="218">
        <v>340.643</v>
      </c>
      <c r="D21" s="217">
        <v>0</v>
      </c>
      <c r="E21" s="269">
        <v>0</v>
      </c>
      <c r="F21" s="217">
        <f t="shared" si="7"/>
        <v>340.643</v>
      </c>
      <c r="G21" s="220">
        <f t="shared" si="8"/>
        <v>0.0066932166112446834</v>
      </c>
      <c r="H21" s="221">
        <v>366.755</v>
      </c>
      <c r="I21" s="218">
        <v>181.341</v>
      </c>
      <c r="J21" s="217"/>
      <c r="K21" s="269"/>
      <c r="L21" s="217">
        <f t="shared" si="9"/>
        <v>548.096</v>
      </c>
      <c r="M21" s="393">
        <f t="shared" si="10"/>
        <v>-0.3784975624708081</v>
      </c>
      <c r="N21" s="398"/>
      <c r="O21" s="218">
        <v>842.5519999999999</v>
      </c>
      <c r="P21" s="217"/>
      <c r="Q21" s="269"/>
      <c r="R21" s="217">
        <f t="shared" si="11"/>
        <v>842.5519999999999</v>
      </c>
      <c r="S21" s="413">
        <f t="shared" si="12"/>
        <v>0.005817173790386807</v>
      </c>
      <c r="T21" s="221">
        <v>911.977</v>
      </c>
      <c r="U21" s="218">
        <v>463.39300000000003</v>
      </c>
      <c r="V21" s="217"/>
      <c r="W21" s="269"/>
      <c r="X21" s="217">
        <f t="shared" si="13"/>
        <v>1375.37</v>
      </c>
      <c r="Y21" s="216">
        <f t="shared" si="14"/>
        <v>-0.3873997542479478</v>
      </c>
    </row>
    <row r="22" spans="1:25" ht="19.5" customHeight="1">
      <c r="A22" s="223" t="s">
        <v>177</v>
      </c>
      <c r="B22" s="221">
        <v>196.37999999999997</v>
      </c>
      <c r="C22" s="218">
        <v>133.903</v>
      </c>
      <c r="D22" s="217">
        <v>0</v>
      </c>
      <c r="E22" s="269">
        <v>0</v>
      </c>
      <c r="F22" s="217">
        <f t="shared" si="7"/>
        <v>330.28299999999996</v>
      </c>
      <c r="G22" s="220">
        <f t="shared" si="8"/>
        <v>0.006489655334211264</v>
      </c>
      <c r="H22" s="221">
        <v>158.58099999999996</v>
      </c>
      <c r="I22" s="218">
        <v>134.485</v>
      </c>
      <c r="J22" s="217"/>
      <c r="K22" s="269"/>
      <c r="L22" s="217">
        <f t="shared" si="9"/>
        <v>293.066</v>
      </c>
      <c r="M22" s="393">
        <f t="shared" si="10"/>
        <v>0.12699187213801655</v>
      </c>
      <c r="N22" s="398">
        <v>586.8220000000001</v>
      </c>
      <c r="O22" s="218">
        <v>369.75800000000004</v>
      </c>
      <c r="P22" s="217"/>
      <c r="Q22" s="269"/>
      <c r="R22" s="217">
        <f t="shared" si="11"/>
        <v>956.5800000000002</v>
      </c>
      <c r="S22" s="413">
        <f t="shared" si="12"/>
        <v>0.006604449463544344</v>
      </c>
      <c r="T22" s="221">
        <v>427.741</v>
      </c>
      <c r="U22" s="218">
        <v>374.50200000000007</v>
      </c>
      <c r="V22" s="217"/>
      <c r="W22" s="269"/>
      <c r="X22" s="217">
        <f t="shared" si="13"/>
        <v>802.243</v>
      </c>
      <c r="Y22" s="216">
        <f t="shared" si="14"/>
        <v>0.1923818593618145</v>
      </c>
    </row>
    <row r="23" spans="1:25" ht="19.5" customHeight="1">
      <c r="A23" s="223" t="s">
        <v>194</v>
      </c>
      <c r="B23" s="221">
        <v>55.515</v>
      </c>
      <c r="C23" s="218">
        <v>103.721</v>
      </c>
      <c r="D23" s="217">
        <v>0</v>
      </c>
      <c r="E23" s="269">
        <v>0</v>
      </c>
      <c r="F23" s="217">
        <f>SUM(B23:E23)</f>
        <v>159.236</v>
      </c>
      <c r="G23" s="220">
        <f t="shared" si="8"/>
        <v>0.003128791844565009</v>
      </c>
      <c r="H23" s="221">
        <v>77.201</v>
      </c>
      <c r="I23" s="218">
        <v>99.898</v>
      </c>
      <c r="J23" s="217"/>
      <c r="K23" s="269"/>
      <c r="L23" s="217">
        <f>SUM(H23:K23)</f>
        <v>177.099</v>
      </c>
      <c r="M23" s="393">
        <f>IF(ISERROR(F23/L23-1),"         /0",(F23/L23-1))</f>
        <v>-0.10086448822410066</v>
      </c>
      <c r="N23" s="398">
        <v>220.68099999999998</v>
      </c>
      <c r="O23" s="218">
        <v>278.525</v>
      </c>
      <c r="P23" s="217"/>
      <c r="Q23" s="269"/>
      <c r="R23" s="217">
        <f>SUM(N23:Q23)</f>
        <v>499.20599999999996</v>
      </c>
      <c r="S23" s="413">
        <f t="shared" si="12"/>
        <v>0.003446633631163224</v>
      </c>
      <c r="T23" s="221">
        <v>235.868</v>
      </c>
      <c r="U23" s="218">
        <v>298.36</v>
      </c>
      <c r="V23" s="217"/>
      <c r="W23" s="269"/>
      <c r="X23" s="217">
        <f>SUM(T23:W23)</f>
        <v>534.2280000000001</v>
      </c>
      <c r="Y23" s="216">
        <f>IF(ISERROR(R23/X23-1),"         /0",IF(R23/X23&gt;5,"  *  ",(R23/X23-1)))</f>
        <v>-0.06555627934140495</v>
      </c>
    </row>
    <row r="24" spans="1:25" ht="19.5" customHeight="1">
      <c r="A24" s="223" t="s">
        <v>186</v>
      </c>
      <c r="B24" s="221">
        <v>112.839</v>
      </c>
      <c r="C24" s="218">
        <v>0.6739999999999999</v>
      </c>
      <c r="D24" s="217">
        <v>0</v>
      </c>
      <c r="E24" s="269">
        <v>0</v>
      </c>
      <c r="F24" s="217">
        <f t="shared" si="7"/>
        <v>113.513</v>
      </c>
      <c r="G24" s="220">
        <f t="shared" si="8"/>
        <v>0.0022303910463218617</v>
      </c>
      <c r="H24" s="221">
        <v>55.797</v>
      </c>
      <c r="I24" s="218">
        <v>1.602</v>
      </c>
      <c r="J24" s="217"/>
      <c r="K24" s="269"/>
      <c r="L24" s="217">
        <f t="shared" si="9"/>
        <v>57.398999999999994</v>
      </c>
      <c r="M24" s="393">
        <f t="shared" si="10"/>
        <v>0.9776128503980908</v>
      </c>
      <c r="N24" s="398">
        <v>357.48900000000003</v>
      </c>
      <c r="O24" s="218">
        <v>4.771000000000001</v>
      </c>
      <c r="P24" s="217"/>
      <c r="Q24" s="269"/>
      <c r="R24" s="217">
        <f t="shared" si="11"/>
        <v>362.26000000000005</v>
      </c>
      <c r="S24" s="413">
        <f t="shared" si="12"/>
        <v>0.002501126787789389</v>
      </c>
      <c r="T24" s="221">
        <v>102.78900000000002</v>
      </c>
      <c r="U24" s="218">
        <v>1.742</v>
      </c>
      <c r="V24" s="217"/>
      <c r="W24" s="269"/>
      <c r="X24" s="217">
        <f t="shared" si="13"/>
        <v>104.53100000000002</v>
      </c>
      <c r="Y24" s="216">
        <f t="shared" si="14"/>
        <v>2.465574805560073</v>
      </c>
    </row>
    <row r="25" spans="1:25" ht="19.5" customHeight="1">
      <c r="A25" s="223" t="s">
        <v>205</v>
      </c>
      <c r="B25" s="221">
        <v>86.326</v>
      </c>
      <c r="C25" s="218">
        <v>0</v>
      </c>
      <c r="D25" s="217">
        <v>0</v>
      </c>
      <c r="E25" s="269">
        <v>0</v>
      </c>
      <c r="F25" s="217">
        <f t="shared" si="7"/>
        <v>86.326</v>
      </c>
      <c r="G25" s="220">
        <f t="shared" si="8"/>
        <v>0.0016961998842844519</v>
      </c>
      <c r="H25" s="221">
        <v>52.639</v>
      </c>
      <c r="I25" s="218"/>
      <c r="J25" s="217"/>
      <c r="K25" s="269"/>
      <c r="L25" s="217">
        <f t="shared" si="9"/>
        <v>52.639</v>
      </c>
      <c r="M25" s="393">
        <f t="shared" si="10"/>
        <v>0.6399627652500994</v>
      </c>
      <c r="N25" s="398">
        <v>265.423</v>
      </c>
      <c r="O25" s="218"/>
      <c r="P25" s="217"/>
      <c r="Q25" s="269"/>
      <c r="R25" s="217">
        <f t="shared" si="11"/>
        <v>265.423</v>
      </c>
      <c r="S25" s="413">
        <f t="shared" si="12"/>
        <v>0.0018325417528720336</v>
      </c>
      <c r="T25" s="221">
        <v>163.74200000000002</v>
      </c>
      <c r="U25" s="218"/>
      <c r="V25" s="217"/>
      <c r="W25" s="269"/>
      <c r="X25" s="217">
        <f t="shared" si="13"/>
        <v>163.74200000000002</v>
      </c>
      <c r="Y25" s="216">
        <f t="shared" si="14"/>
        <v>0.62098300985697</v>
      </c>
    </row>
    <row r="26" spans="1:25" ht="19.5" customHeight="1">
      <c r="A26" s="223" t="s">
        <v>200</v>
      </c>
      <c r="B26" s="221">
        <v>76.348</v>
      </c>
      <c r="C26" s="218">
        <v>0</v>
      </c>
      <c r="D26" s="217">
        <v>0</v>
      </c>
      <c r="E26" s="269">
        <v>0</v>
      </c>
      <c r="F26" s="217">
        <f t="shared" si="0"/>
        <v>76.348</v>
      </c>
      <c r="G26" s="220">
        <f t="shared" si="1"/>
        <v>0.0015001444381223426</v>
      </c>
      <c r="H26" s="221">
        <v>40.456</v>
      </c>
      <c r="I26" s="218">
        <v>0</v>
      </c>
      <c r="J26" s="217"/>
      <c r="K26" s="269"/>
      <c r="L26" s="217">
        <f t="shared" si="2"/>
        <v>40.456</v>
      </c>
      <c r="M26" s="393">
        <f>IF(ISERROR(F26/L26-1),"         /0",(F26/L26-1))</f>
        <v>0.8871860787027881</v>
      </c>
      <c r="N26" s="398">
        <v>159.332</v>
      </c>
      <c r="O26" s="218">
        <v>0</v>
      </c>
      <c r="P26" s="217"/>
      <c r="Q26" s="269"/>
      <c r="R26" s="217">
        <f t="shared" si="3"/>
        <v>159.332</v>
      </c>
      <c r="S26" s="413">
        <f t="shared" si="4"/>
        <v>0.0011000649626016089</v>
      </c>
      <c r="T26" s="221">
        <v>165.83300000000003</v>
      </c>
      <c r="U26" s="218">
        <v>0</v>
      </c>
      <c r="V26" s="217"/>
      <c r="W26" s="269"/>
      <c r="X26" s="217">
        <f t="shared" si="5"/>
        <v>165.83300000000003</v>
      </c>
      <c r="Y26" s="216">
        <f>IF(ISERROR(R26/X26-1),"         /0",IF(R26/X26&gt;5,"  *  ",(R26/X26-1)))</f>
        <v>-0.039202088848420025</v>
      </c>
    </row>
    <row r="27" spans="1:25" ht="19.5" customHeight="1" thickBot="1">
      <c r="A27" s="223" t="s">
        <v>168</v>
      </c>
      <c r="B27" s="221">
        <v>17.237000000000002</v>
      </c>
      <c r="C27" s="218">
        <v>4.421</v>
      </c>
      <c r="D27" s="217">
        <v>1.2009999999999998</v>
      </c>
      <c r="E27" s="269">
        <v>0.2</v>
      </c>
      <c r="F27" s="217">
        <f t="shared" si="0"/>
        <v>23.059</v>
      </c>
      <c r="G27" s="220">
        <f t="shared" si="1"/>
        <v>0.00045308103157467254</v>
      </c>
      <c r="H27" s="221">
        <v>101.78200000000001</v>
      </c>
      <c r="I27" s="218">
        <v>12.859</v>
      </c>
      <c r="J27" s="217">
        <v>1033.1850000000002</v>
      </c>
      <c r="K27" s="269">
        <v>964.161</v>
      </c>
      <c r="L27" s="217">
        <f t="shared" si="2"/>
        <v>2111.987</v>
      </c>
      <c r="M27" s="393">
        <f>IF(ISERROR(F27/L27-1),"         /0",(F27/L27-1))</f>
        <v>-0.9890818456742395</v>
      </c>
      <c r="N27" s="398">
        <v>45.344</v>
      </c>
      <c r="O27" s="218">
        <v>66.072</v>
      </c>
      <c r="P27" s="217">
        <v>2.121</v>
      </c>
      <c r="Q27" s="269">
        <v>0.7579999999999999</v>
      </c>
      <c r="R27" s="217">
        <f t="shared" si="3"/>
        <v>114.29499999999999</v>
      </c>
      <c r="S27" s="413">
        <f t="shared" si="4"/>
        <v>0.0007891191028829795</v>
      </c>
      <c r="T27" s="221">
        <v>148.632</v>
      </c>
      <c r="U27" s="218">
        <v>43.116</v>
      </c>
      <c r="V27" s="217">
        <v>3051.2639999999997</v>
      </c>
      <c r="W27" s="269">
        <v>2257.247</v>
      </c>
      <c r="X27" s="217">
        <f t="shared" si="5"/>
        <v>5500.259</v>
      </c>
      <c r="Y27" s="216">
        <f>IF(ISERROR(R27/X27-1),"         /0",IF(R27/X27&gt;5,"  *  ",(R27/X27-1)))</f>
        <v>-0.9792200694549111</v>
      </c>
    </row>
    <row r="28" spans="1:25" s="224" customFormat="1" ht="19.5" customHeight="1">
      <c r="A28" s="231" t="s">
        <v>60</v>
      </c>
      <c r="B28" s="228">
        <f>SUM(B29:B45)</f>
        <v>4266.27</v>
      </c>
      <c r="C28" s="227">
        <f>SUM(C29:C45)</f>
        <v>4642.130999999999</v>
      </c>
      <c r="D28" s="226">
        <f>SUM(D29:D45)</f>
        <v>147.74</v>
      </c>
      <c r="E28" s="298">
        <f>SUM(E29:E45)</f>
        <v>398.503</v>
      </c>
      <c r="F28" s="226">
        <f t="shared" si="0"/>
        <v>9454.644</v>
      </c>
      <c r="G28" s="229">
        <f t="shared" si="1"/>
        <v>0.1857721434880649</v>
      </c>
      <c r="H28" s="228">
        <f>SUM(H29:H45)</f>
        <v>3412.1989999999996</v>
      </c>
      <c r="I28" s="227">
        <f>SUM(I29:I45)</f>
        <v>4322.927</v>
      </c>
      <c r="J28" s="226">
        <f>SUM(J29:J45)</f>
        <v>164.86</v>
      </c>
      <c r="K28" s="298">
        <f>SUM(K29:K45)</f>
        <v>403.55100000000004</v>
      </c>
      <c r="L28" s="226">
        <f t="shared" si="2"/>
        <v>8303.536999999998</v>
      </c>
      <c r="M28" s="392">
        <f>IF(ISERROR(F28/L28-1),"         /0",(F28/L28-1))</f>
        <v>0.13862851457156178</v>
      </c>
      <c r="N28" s="397">
        <f>SUM(N29:N45)</f>
        <v>10781.232999999998</v>
      </c>
      <c r="O28" s="227">
        <f>SUM(O29:O45)</f>
        <v>12855.278999999999</v>
      </c>
      <c r="P28" s="226">
        <f>SUM(P29:P45)</f>
        <v>543.4960000000001</v>
      </c>
      <c r="Q28" s="298">
        <f>SUM(Q29:Q45)</f>
        <v>875.501</v>
      </c>
      <c r="R28" s="226">
        <f t="shared" si="3"/>
        <v>25055.508999999995</v>
      </c>
      <c r="S28" s="412">
        <f t="shared" si="4"/>
        <v>0.17298902650471512</v>
      </c>
      <c r="T28" s="228">
        <f>SUM(T29:T45)</f>
        <v>9444.044000000002</v>
      </c>
      <c r="U28" s="227">
        <f>SUM(U29:U45)</f>
        <v>11047.706999999999</v>
      </c>
      <c r="V28" s="226">
        <f>SUM(V29:V45)</f>
        <v>326.767</v>
      </c>
      <c r="W28" s="298">
        <f>SUM(W29:W45)</f>
        <v>1210.418</v>
      </c>
      <c r="X28" s="226">
        <f t="shared" si="5"/>
        <v>22028.936</v>
      </c>
      <c r="Y28" s="225">
        <f>IF(ISERROR(R28/X28-1),"         /0",IF(R28/X28&gt;5,"  *  ",(R28/X28-1)))</f>
        <v>0.1373907936361516</v>
      </c>
    </row>
    <row r="29" spans="1:25" ht="19.5" customHeight="1">
      <c r="A29" s="238" t="s">
        <v>172</v>
      </c>
      <c r="B29" s="235">
        <v>2195.7889999999998</v>
      </c>
      <c r="C29" s="233">
        <v>1860.183</v>
      </c>
      <c r="D29" s="234">
        <v>0</v>
      </c>
      <c r="E29" s="281">
        <v>0</v>
      </c>
      <c r="F29" s="234">
        <f t="shared" si="0"/>
        <v>4055.9719999999998</v>
      </c>
      <c r="G29" s="236">
        <f t="shared" si="1"/>
        <v>0.07969486871928477</v>
      </c>
      <c r="H29" s="235">
        <v>1491.3380000000002</v>
      </c>
      <c r="I29" s="233">
        <v>1442.5079999999998</v>
      </c>
      <c r="J29" s="234"/>
      <c r="K29" s="233"/>
      <c r="L29" s="234">
        <f t="shared" si="2"/>
        <v>2933.846</v>
      </c>
      <c r="M29" s="394">
        <f>IF(ISERROR(F29/L29-1),"         /0",(F29/L29-1))</f>
        <v>0.382476108152916</v>
      </c>
      <c r="N29" s="399">
        <v>5025.751</v>
      </c>
      <c r="O29" s="233">
        <v>4454.257999999998</v>
      </c>
      <c r="P29" s="234"/>
      <c r="Q29" s="233"/>
      <c r="R29" s="234">
        <f t="shared" si="3"/>
        <v>9480.008999999998</v>
      </c>
      <c r="S29" s="414">
        <f t="shared" si="4"/>
        <v>0.06545217373815627</v>
      </c>
      <c r="T29" s="235">
        <v>3937.596</v>
      </c>
      <c r="U29" s="233">
        <v>3666.1279999999997</v>
      </c>
      <c r="V29" s="234"/>
      <c r="W29" s="281"/>
      <c r="X29" s="234">
        <f t="shared" si="5"/>
        <v>7603.724</v>
      </c>
      <c r="Y29" s="232">
        <f>IF(ISERROR(R29/X29-1),"         /0",IF(R29/X29&gt;5,"  *  ",(R29/X29-1)))</f>
        <v>0.246758693503341</v>
      </c>
    </row>
    <row r="30" spans="1:25" ht="19.5" customHeight="1">
      <c r="A30" s="238" t="s">
        <v>182</v>
      </c>
      <c r="B30" s="235">
        <v>287.643</v>
      </c>
      <c r="C30" s="233">
        <v>761.288</v>
      </c>
      <c r="D30" s="234">
        <v>0</v>
      </c>
      <c r="E30" s="281">
        <v>0</v>
      </c>
      <c r="F30" s="234">
        <f t="shared" si="0"/>
        <v>1048.931</v>
      </c>
      <c r="G30" s="236">
        <f t="shared" si="1"/>
        <v>0.020610205972967293</v>
      </c>
      <c r="H30" s="235"/>
      <c r="I30" s="233"/>
      <c r="J30" s="234"/>
      <c r="K30" s="233"/>
      <c r="L30" s="234">
        <f t="shared" si="2"/>
        <v>0</v>
      </c>
      <c r="M30" s="394" t="str">
        <f>IF(ISERROR(F30/L30-1),"         /0",(F30/L30-1))</f>
        <v>         /0</v>
      </c>
      <c r="N30" s="399">
        <v>809.4449999999999</v>
      </c>
      <c r="O30" s="233">
        <v>2300.819</v>
      </c>
      <c r="P30" s="234"/>
      <c r="Q30" s="233"/>
      <c r="R30" s="234">
        <f t="shared" si="3"/>
        <v>3110.264</v>
      </c>
      <c r="S30" s="414">
        <f t="shared" si="4"/>
        <v>0.02147398169131832</v>
      </c>
      <c r="T30" s="235"/>
      <c r="U30" s="233"/>
      <c r="V30" s="234"/>
      <c r="W30" s="233"/>
      <c r="X30" s="234">
        <f t="shared" si="5"/>
        <v>0</v>
      </c>
      <c r="Y30" s="232" t="str">
        <f>IF(ISERROR(R30/X30-1),"         /0",IF(R30/X30&gt;5,"  *  ",(R30/X30-1)))</f>
        <v>         /0</v>
      </c>
    </row>
    <row r="31" spans="1:25" ht="19.5" customHeight="1">
      <c r="A31" s="238" t="s">
        <v>156</v>
      </c>
      <c r="B31" s="235">
        <v>471.35799999999995</v>
      </c>
      <c r="C31" s="233">
        <v>409.217</v>
      </c>
      <c r="D31" s="234">
        <v>0</v>
      </c>
      <c r="E31" s="281">
        <v>0</v>
      </c>
      <c r="F31" s="234">
        <f aca="true" t="shared" si="15" ref="F31:F39">SUM(B31:E31)</f>
        <v>880.5749999999999</v>
      </c>
      <c r="G31" s="236">
        <f aca="true" t="shared" si="16" ref="G31:G39">F31/$F$9</f>
        <v>0.017302217328542747</v>
      </c>
      <c r="H31" s="235">
        <v>816.741</v>
      </c>
      <c r="I31" s="233">
        <v>853.102</v>
      </c>
      <c r="J31" s="234">
        <v>0</v>
      </c>
      <c r="K31" s="233">
        <v>0</v>
      </c>
      <c r="L31" s="234">
        <f aca="true" t="shared" si="17" ref="L31:L39">SUM(H31:K31)</f>
        <v>1669.8429999999998</v>
      </c>
      <c r="M31" s="394">
        <f aca="true" t="shared" si="18" ref="M31:M39">IF(ISERROR(F31/L31-1),"         /0",(F31/L31-1))</f>
        <v>-0.47266000456330326</v>
      </c>
      <c r="N31" s="399">
        <v>1936.5169999999998</v>
      </c>
      <c r="O31" s="233">
        <v>1866.239</v>
      </c>
      <c r="P31" s="234">
        <v>0</v>
      </c>
      <c r="Q31" s="233">
        <v>0</v>
      </c>
      <c r="R31" s="234">
        <f aca="true" t="shared" si="19" ref="R31:R39">SUM(N31:Q31)</f>
        <v>3802.756</v>
      </c>
      <c r="S31" s="414">
        <f aca="true" t="shared" si="20" ref="S31:S39">R31/$R$9</f>
        <v>0.026255106550617854</v>
      </c>
      <c r="T31" s="235">
        <v>2673.7059999999997</v>
      </c>
      <c r="U31" s="233">
        <v>2749.7000000000003</v>
      </c>
      <c r="V31" s="234">
        <v>0</v>
      </c>
      <c r="W31" s="233">
        <v>0</v>
      </c>
      <c r="X31" s="234">
        <f aca="true" t="shared" si="21" ref="X31:X39">SUM(T31:W31)</f>
        <v>5423.406</v>
      </c>
      <c r="Y31" s="232">
        <f aca="true" t="shared" si="22" ref="Y31:Y39">IF(ISERROR(R31/X31-1),"         /0",IF(R31/X31&gt;5,"  *  ",(R31/X31-1)))</f>
        <v>-0.2988251294481734</v>
      </c>
    </row>
    <row r="32" spans="1:25" ht="19.5" customHeight="1">
      <c r="A32" s="238" t="s">
        <v>173</v>
      </c>
      <c r="B32" s="235">
        <v>98.86699999999999</v>
      </c>
      <c r="C32" s="233">
        <v>354.465</v>
      </c>
      <c r="D32" s="234">
        <v>0</v>
      </c>
      <c r="E32" s="281">
        <v>0</v>
      </c>
      <c r="F32" s="234">
        <f t="shared" si="15"/>
        <v>453.332</v>
      </c>
      <c r="G32" s="236">
        <f t="shared" si="16"/>
        <v>0.00890741706950906</v>
      </c>
      <c r="H32" s="235">
        <v>89.997</v>
      </c>
      <c r="I32" s="233">
        <v>233.135</v>
      </c>
      <c r="J32" s="234"/>
      <c r="K32" s="233"/>
      <c r="L32" s="234">
        <f t="shared" si="17"/>
        <v>323.132</v>
      </c>
      <c r="M32" s="394">
        <f t="shared" si="18"/>
        <v>0.4029313098052807</v>
      </c>
      <c r="N32" s="399">
        <v>175.10999999999999</v>
      </c>
      <c r="O32" s="233">
        <v>857.409</v>
      </c>
      <c r="P32" s="234"/>
      <c r="Q32" s="233"/>
      <c r="R32" s="234">
        <f t="shared" si="19"/>
        <v>1032.519</v>
      </c>
      <c r="S32" s="414">
        <f t="shared" si="20"/>
        <v>0.007128749875231911</v>
      </c>
      <c r="T32" s="235">
        <v>114.326</v>
      </c>
      <c r="U32" s="233">
        <v>447.866</v>
      </c>
      <c r="V32" s="234"/>
      <c r="W32" s="233"/>
      <c r="X32" s="234">
        <f t="shared" si="21"/>
        <v>562.192</v>
      </c>
      <c r="Y32" s="232">
        <f t="shared" si="22"/>
        <v>0.8365949711130716</v>
      </c>
    </row>
    <row r="33" spans="1:25" ht="19.5" customHeight="1">
      <c r="A33" s="238" t="s">
        <v>157</v>
      </c>
      <c r="B33" s="235">
        <v>204.492</v>
      </c>
      <c r="C33" s="233">
        <v>234.558</v>
      </c>
      <c r="D33" s="234">
        <v>0</v>
      </c>
      <c r="E33" s="281">
        <v>0</v>
      </c>
      <c r="F33" s="234">
        <f t="shared" si="15"/>
        <v>439.04999999999995</v>
      </c>
      <c r="G33" s="236">
        <f t="shared" si="16"/>
        <v>0.008626793309027277</v>
      </c>
      <c r="H33" s="235">
        <v>0</v>
      </c>
      <c r="I33" s="233">
        <v>0</v>
      </c>
      <c r="J33" s="234"/>
      <c r="K33" s="233"/>
      <c r="L33" s="234">
        <f t="shared" si="17"/>
        <v>0</v>
      </c>
      <c r="M33" s="394" t="str">
        <f t="shared" si="18"/>
        <v>         /0</v>
      </c>
      <c r="N33" s="399">
        <v>204.492</v>
      </c>
      <c r="O33" s="233">
        <v>234.558</v>
      </c>
      <c r="P33" s="234"/>
      <c r="Q33" s="233"/>
      <c r="R33" s="234">
        <f t="shared" si="19"/>
        <v>439.04999999999995</v>
      </c>
      <c r="S33" s="414">
        <f t="shared" si="20"/>
        <v>0.003031302700212364</v>
      </c>
      <c r="T33" s="235">
        <v>0</v>
      </c>
      <c r="U33" s="233">
        <v>0</v>
      </c>
      <c r="V33" s="234"/>
      <c r="W33" s="233"/>
      <c r="X33" s="234">
        <f t="shared" si="21"/>
        <v>0</v>
      </c>
      <c r="Y33" s="232" t="str">
        <f t="shared" si="22"/>
        <v>         /0</v>
      </c>
    </row>
    <row r="34" spans="1:25" ht="19.5" customHeight="1">
      <c r="A34" s="238" t="s">
        <v>170</v>
      </c>
      <c r="B34" s="235">
        <v>219.568</v>
      </c>
      <c r="C34" s="233">
        <v>136.515</v>
      </c>
      <c r="D34" s="234">
        <v>0</v>
      </c>
      <c r="E34" s="281">
        <v>0</v>
      </c>
      <c r="F34" s="234">
        <f t="shared" si="15"/>
        <v>356.08299999999997</v>
      </c>
      <c r="G34" s="236">
        <f t="shared" si="16"/>
        <v>0.00699659364960337</v>
      </c>
      <c r="H34" s="235">
        <v>120.225</v>
      </c>
      <c r="I34" s="233">
        <v>58.075</v>
      </c>
      <c r="J34" s="234"/>
      <c r="K34" s="233"/>
      <c r="L34" s="234">
        <f t="shared" si="17"/>
        <v>178.3</v>
      </c>
      <c r="M34" s="394">
        <f t="shared" si="18"/>
        <v>0.9971003925967468</v>
      </c>
      <c r="N34" s="399">
        <v>440.45900000000006</v>
      </c>
      <c r="O34" s="233">
        <v>597.19</v>
      </c>
      <c r="P34" s="234"/>
      <c r="Q34" s="233"/>
      <c r="R34" s="234">
        <f t="shared" si="19"/>
        <v>1037.6490000000001</v>
      </c>
      <c r="S34" s="414">
        <f t="shared" si="20"/>
        <v>0.007164168581192711</v>
      </c>
      <c r="T34" s="235">
        <v>299.81600000000003</v>
      </c>
      <c r="U34" s="233">
        <v>205.30199999999996</v>
      </c>
      <c r="V34" s="234"/>
      <c r="W34" s="233"/>
      <c r="X34" s="234">
        <f t="shared" si="21"/>
        <v>505.118</v>
      </c>
      <c r="Y34" s="232">
        <f t="shared" si="22"/>
        <v>1.0542704872920785</v>
      </c>
    </row>
    <row r="35" spans="1:25" ht="19.5" customHeight="1">
      <c r="A35" s="238" t="s">
        <v>201</v>
      </c>
      <c r="B35" s="235">
        <v>0</v>
      </c>
      <c r="C35" s="233">
        <v>348.219</v>
      </c>
      <c r="D35" s="234">
        <v>0</v>
      </c>
      <c r="E35" s="281">
        <v>0</v>
      </c>
      <c r="F35" s="234">
        <f t="shared" si="15"/>
        <v>348.219</v>
      </c>
      <c r="G35" s="236">
        <f t="shared" si="16"/>
        <v>0.00684207570726835</v>
      </c>
      <c r="H35" s="235"/>
      <c r="I35" s="233">
        <v>250.506</v>
      </c>
      <c r="J35" s="234"/>
      <c r="K35" s="233"/>
      <c r="L35" s="234">
        <f t="shared" si="17"/>
        <v>250.506</v>
      </c>
      <c r="M35" s="394">
        <f t="shared" si="18"/>
        <v>0.39006251347273113</v>
      </c>
      <c r="N35" s="399"/>
      <c r="O35" s="233">
        <v>773.8779999999999</v>
      </c>
      <c r="P35" s="234"/>
      <c r="Q35" s="233"/>
      <c r="R35" s="234">
        <f t="shared" si="19"/>
        <v>773.8779999999999</v>
      </c>
      <c r="S35" s="414">
        <f t="shared" si="20"/>
        <v>0.005343032618232419</v>
      </c>
      <c r="T35" s="235"/>
      <c r="U35" s="233">
        <v>633.88</v>
      </c>
      <c r="V35" s="234"/>
      <c r="W35" s="233"/>
      <c r="X35" s="234">
        <f t="shared" si="21"/>
        <v>633.88</v>
      </c>
      <c r="Y35" s="232">
        <f t="shared" si="22"/>
        <v>0.22085883763488345</v>
      </c>
    </row>
    <row r="36" spans="1:25" ht="19.5" customHeight="1">
      <c r="A36" s="238" t="s">
        <v>210</v>
      </c>
      <c r="B36" s="235">
        <v>328.884</v>
      </c>
      <c r="C36" s="233">
        <v>12.683</v>
      </c>
      <c r="D36" s="234">
        <v>0</v>
      </c>
      <c r="E36" s="281">
        <v>0</v>
      </c>
      <c r="F36" s="234">
        <f t="shared" si="15"/>
        <v>341.567</v>
      </c>
      <c r="G36" s="236">
        <f t="shared" si="16"/>
        <v>0.006711372076493611</v>
      </c>
      <c r="H36" s="235"/>
      <c r="I36" s="233"/>
      <c r="J36" s="234"/>
      <c r="K36" s="233"/>
      <c r="L36" s="234">
        <f t="shared" si="17"/>
        <v>0</v>
      </c>
      <c r="M36" s="394" t="str">
        <f t="shared" si="18"/>
        <v>         /0</v>
      </c>
      <c r="N36" s="399">
        <v>762.0520000000001</v>
      </c>
      <c r="O36" s="233">
        <v>12.683</v>
      </c>
      <c r="P36" s="234"/>
      <c r="Q36" s="233"/>
      <c r="R36" s="234">
        <f t="shared" si="19"/>
        <v>774.7350000000001</v>
      </c>
      <c r="S36" s="414">
        <f t="shared" si="20"/>
        <v>0.0053489495443549175</v>
      </c>
      <c r="T36" s="235"/>
      <c r="U36" s="233"/>
      <c r="V36" s="234"/>
      <c r="W36" s="233"/>
      <c r="X36" s="234">
        <f t="shared" si="21"/>
        <v>0</v>
      </c>
      <c r="Y36" s="232" t="str">
        <f t="shared" si="22"/>
        <v>         /0</v>
      </c>
    </row>
    <row r="37" spans="1:25" ht="19.5" customHeight="1">
      <c r="A37" s="238" t="s">
        <v>175</v>
      </c>
      <c r="B37" s="235">
        <v>101.514</v>
      </c>
      <c r="C37" s="233">
        <v>217.185</v>
      </c>
      <c r="D37" s="234">
        <v>0</v>
      </c>
      <c r="E37" s="281">
        <v>0</v>
      </c>
      <c r="F37" s="234">
        <f t="shared" si="15"/>
        <v>318.699</v>
      </c>
      <c r="G37" s="236">
        <f t="shared" si="16"/>
        <v>0.006262043960354593</v>
      </c>
      <c r="H37" s="235">
        <v>99.676</v>
      </c>
      <c r="I37" s="233">
        <v>225.80999999999997</v>
      </c>
      <c r="J37" s="234"/>
      <c r="K37" s="233"/>
      <c r="L37" s="234">
        <f t="shared" si="17"/>
        <v>325.486</v>
      </c>
      <c r="M37" s="394">
        <f t="shared" si="18"/>
        <v>-0.02085189531961429</v>
      </c>
      <c r="N37" s="399">
        <v>269.70500000000004</v>
      </c>
      <c r="O37" s="233">
        <v>593.2450000000001</v>
      </c>
      <c r="P37" s="234"/>
      <c r="Q37" s="233"/>
      <c r="R37" s="234">
        <f t="shared" si="19"/>
        <v>862.9500000000002</v>
      </c>
      <c r="S37" s="414">
        <f t="shared" si="20"/>
        <v>0.005958006298025875</v>
      </c>
      <c r="T37" s="235">
        <v>313.782</v>
      </c>
      <c r="U37" s="233">
        <v>716.208</v>
      </c>
      <c r="V37" s="234"/>
      <c r="W37" s="233"/>
      <c r="X37" s="234">
        <f t="shared" si="21"/>
        <v>1029.99</v>
      </c>
      <c r="Y37" s="232">
        <f t="shared" si="22"/>
        <v>-0.16217633180904656</v>
      </c>
    </row>
    <row r="38" spans="1:25" ht="19.5" customHeight="1">
      <c r="A38" s="238" t="s">
        <v>176</v>
      </c>
      <c r="B38" s="235">
        <v>130.846</v>
      </c>
      <c r="C38" s="233">
        <v>113.914</v>
      </c>
      <c r="D38" s="234">
        <v>0</v>
      </c>
      <c r="E38" s="281">
        <v>0</v>
      </c>
      <c r="F38" s="234">
        <f t="shared" si="15"/>
        <v>244.76</v>
      </c>
      <c r="G38" s="236">
        <f t="shared" si="16"/>
        <v>0.004809233413774094</v>
      </c>
      <c r="H38" s="235">
        <v>92.005</v>
      </c>
      <c r="I38" s="233">
        <v>69.349</v>
      </c>
      <c r="J38" s="234"/>
      <c r="K38" s="233"/>
      <c r="L38" s="234">
        <f t="shared" si="17"/>
        <v>161.35399999999998</v>
      </c>
      <c r="M38" s="394">
        <f t="shared" si="18"/>
        <v>0.5169131226991586</v>
      </c>
      <c r="N38" s="399">
        <v>388.73799999999994</v>
      </c>
      <c r="O38" s="233">
        <v>313.513</v>
      </c>
      <c r="P38" s="234"/>
      <c r="Q38" s="233"/>
      <c r="R38" s="234">
        <f t="shared" si="19"/>
        <v>702.251</v>
      </c>
      <c r="S38" s="414">
        <f t="shared" si="20"/>
        <v>0.004848503251399233</v>
      </c>
      <c r="T38" s="235">
        <v>234.073</v>
      </c>
      <c r="U38" s="233">
        <v>179.423</v>
      </c>
      <c r="V38" s="234"/>
      <c r="W38" s="233"/>
      <c r="X38" s="234">
        <f t="shared" si="21"/>
        <v>413.496</v>
      </c>
      <c r="Y38" s="232">
        <f t="shared" si="22"/>
        <v>0.6983259813879699</v>
      </c>
    </row>
    <row r="39" spans="1:25" ht="19.5" customHeight="1">
      <c r="A39" s="238" t="s">
        <v>202</v>
      </c>
      <c r="B39" s="235">
        <v>0</v>
      </c>
      <c r="C39" s="233">
        <v>0</v>
      </c>
      <c r="D39" s="234">
        <v>85.057</v>
      </c>
      <c r="E39" s="281">
        <v>134.91299999999998</v>
      </c>
      <c r="F39" s="234">
        <f t="shared" si="15"/>
        <v>219.96999999999997</v>
      </c>
      <c r="G39" s="236">
        <f t="shared" si="16"/>
        <v>0.004322140358015556</v>
      </c>
      <c r="H39" s="235"/>
      <c r="I39" s="233"/>
      <c r="J39" s="234">
        <v>108.336</v>
      </c>
      <c r="K39" s="233">
        <v>88.441</v>
      </c>
      <c r="L39" s="234">
        <f t="shared" si="17"/>
        <v>196.777</v>
      </c>
      <c r="M39" s="394">
        <f t="shared" si="18"/>
        <v>0.1178643845571381</v>
      </c>
      <c r="N39" s="399"/>
      <c r="O39" s="233"/>
      <c r="P39" s="234">
        <v>136.3</v>
      </c>
      <c r="Q39" s="233">
        <v>212.48599999999996</v>
      </c>
      <c r="R39" s="234">
        <f t="shared" si="19"/>
        <v>348.78599999999994</v>
      </c>
      <c r="S39" s="414">
        <f t="shared" si="20"/>
        <v>0.002408099176850631</v>
      </c>
      <c r="T39" s="235"/>
      <c r="U39" s="233"/>
      <c r="V39" s="234">
        <v>188.37199999999999</v>
      </c>
      <c r="W39" s="233">
        <v>360.217</v>
      </c>
      <c r="X39" s="234">
        <f t="shared" si="21"/>
        <v>548.5889999999999</v>
      </c>
      <c r="Y39" s="232">
        <f t="shared" si="22"/>
        <v>-0.3642125525666756</v>
      </c>
    </row>
    <row r="40" spans="1:25" ht="19.5" customHeight="1">
      <c r="A40" s="238" t="s">
        <v>203</v>
      </c>
      <c r="B40" s="235">
        <v>0</v>
      </c>
      <c r="C40" s="233">
        <v>0</v>
      </c>
      <c r="D40" s="234">
        <v>20.583</v>
      </c>
      <c r="E40" s="281">
        <v>158.67000000000002</v>
      </c>
      <c r="F40" s="234">
        <f aca="true" t="shared" si="23" ref="F40:F45">SUM(B40:E40)</f>
        <v>179.25300000000001</v>
      </c>
      <c r="G40" s="236">
        <f aca="true" t="shared" si="24" ref="G40:G45">F40/$F$9</f>
        <v>0.0035221013119760085</v>
      </c>
      <c r="H40" s="235"/>
      <c r="I40" s="233"/>
      <c r="J40" s="234">
        <v>14.25</v>
      </c>
      <c r="K40" s="233">
        <v>230.79700000000003</v>
      </c>
      <c r="L40" s="234">
        <f aca="true" t="shared" si="25" ref="L40:L45">SUM(H40:K40)</f>
        <v>245.04700000000003</v>
      </c>
      <c r="M40" s="394">
        <f aca="true" t="shared" si="26" ref="M40:M45">IF(ISERROR(F40/L40-1),"         /0",(F40/L40-1))</f>
        <v>-0.2684954314886532</v>
      </c>
      <c r="N40" s="399"/>
      <c r="O40" s="233"/>
      <c r="P40" s="234">
        <v>95.063</v>
      </c>
      <c r="Q40" s="233">
        <v>434.68299999999994</v>
      </c>
      <c r="R40" s="234">
        <f aca="true" t="shared" si="27" ref="R40:R45">SUM(N40:Q40)</f>
        <v>529.746</v>
      </c>
      <c r="S40" s="414">
        <f aca="true" t="shared" si="28" ref="S40:S45">R40/$R$9</f>
        <v>0.0036574888514444804</v>
      </c>
      <c r="T40" s="235"/>
      <c r="U40" s="233"/>
      <c r="V40" s="234">
        <v>57.62</v>
      </c>
      <c r="W40" s="233">
        <v>336.63599999999997</v>
      </c>
      <c r="X40" s="234">
        <f aca="true" t="shared" si="29" ref="X40:X45">SUM(T40:W40)</f>
        <v>394.256</v>
      </c>
      <c r="Y40" s="232">
        <f aca="true" t="shared" si="30" ref="Y40:Y45">IF(ISERROR(R40/X40-1),"         /0",IF(R40/X40&gt;5,"  *  ",(R40/X40-1)))</f>
        <v>0.34365995698226537</v>
      </c>
    </row>
    <row r="41" spans="1:25" ht="19.5" customHeight="1">
      <c r="A41" s="238" t="s">
        <v>179</v>
      </c>
      <c r="B41" s="235">
        <v>101.97699999999999</v>
      </c>
      <c r="C41" s="233">
        <v>43.401999999999994</v>
      </c>
      <c r="D41" s="234">
        <v>0</v>
      </c>
      <c r="E41" s="281">
        <v>0</v>
      </c>
      <c r="F41" s="234">
        <f t="shared" si="23"/>
        <v>145.379</v>
      </c>
      <c r="G41" s="236">
        <f t="shared" si="24"/>
        <v>0.0028565188121468543</v>
      </c>
      <c r="H41" s="235">
        <v>244.725</v>
      </c>
      <c r="I41" s="233">
        <v>257.51</v>
      </c>
      <c r="J41" s="234"/>
      <c r="K41" s="233"/>
      <c r="L41" s="234">
        <f t="shared" si="25"/>
        <v>502.235</v>
      </c>
      <c r="M41" s="394">
        <f t="shared" si="26"/>
        <v>-0.7105359045068544</v>
      </c>
      <c r="N41" s="399">
        <v>256.00699999999995</v>
      </c>
      <c r="O41" s="233">
        <v>119.19799999999998</v>
      </c>
      <c r="P41" s="234"/>
      <c r="Q41" s="233"/>
      <c r="R41" s="234">
        <f t="shared" si="27"/>
        <v>375.2049999999999</v>
      </c>
      <c r="S41" s="414">
        <f t="shared" si="28"/>
        <v>0.0025905020604331625</v>
      </c>
      <c r="T41" s="235">
        <v>490.36400000000003</v>
      </c>
      <c r="U41" s="233">
        <v>399.82200000000006</v>
      </c>
      <c r="V41" s="234"/>
      <c r="W41" s="233"/>
      <c r="X41" s="234">
        <f t="shared" si="29"/>
        <v>890.1860000000001</v>
      </c>
      <c r="Y41" s="232">
        <f t="shared" si="30"/>
        <v>-0.5785094351068205</v>
      </c>
    </row>
    <row r="42" spans="1:25" ht="19.5" customHeight="1">
      <c r="A42" s="238" t="s">
        <v>192</v>
      </c>
      <c r="B42" s="235">
        <v>64.657</v>
      </c>
      <c r="C42" s="233">
        <v>70.605</v>
      </c>
      <c r="D42" s="234">
        <v>0</v>
      </c>
      <c r="E42" s="281">
        <v>0</v>
      </c>
      <c r="F42" s="234">
        <f t="shared" si="23"/>
        <v>135.262</v>
      </c>
      <c r="G42" s="236">
        <f t="shared" si="24"/>
        <v>0.00265773218668864</v>
      </c>
      <c r="H42" s="235">
        <v>34.852</v>
      </c>
      <c r="I42" s="233">
        <v>90.43199999999999</v>
      </c>
      <c r="J42" s="234"/>
      <c r="K42" s="233"/>
      <c r="L42" s="234">
        <f t="shared" si="25"/>
        <v>125.28399999999999</v>
      </c>
      <c r="M42" s="394">
        <f t="shared" si="26"/>
        <v>0.07964305098815494</v>
      </c>
      <c r="N42" s="399">
        <v>128.404</v>
      </c>
      <c r="O42" s="233">
        <v>258.954</v>
      </c>
      <c r="P42" s="234"/>
      <c r="Q42" s="233"/>
      <c r="R42" s="234">
        <f t="shared" si="27"/>
        <v>387.358</v>
      </c>
      <c r="S42" s="414">
        <f t="shared" si="28"/>
        <v>0.0026744091819812348</v>
      </c>
      <c r="T42" s="235">
        <v>132.939</v>
      </c>
      <c r="U42" s="233">
        <v>234.36299999999997</v>
      </c>
      <c r="V42" s="234"/>
      <c r="W42" s="233"/>
      <c r="X42" s="234">
        <f t="shared" si="29"/>
        <v>367.30199999999996</v>
      </c>
      <c r="Y42" s="232">
        <f t="shared" si="30"/>
        <v>0.054603568725463125</v>
      </c>
    </row>
    <row r="43" spans="1:25" ht="19.5" customHeight="1">
      <c r="A43" s="238" t="s">
        <v>169</v>
      </c>
      <c r="B43" s="235">
        <v>54.753</v>
      </c>
      <c r="C43" s="233">
        <v>50.468</v>
      </c>
      <c r="D43" s="234">
        <v>0</v>
      </c>
      <c r="E43" s="281">
        <v>0</v>
      </c>
      <c r="F43" s="234">
        <f t="shared" si="23"/>
        <v>105.221</v>
      </c>
      <c r="G43" s="236">
        <f t="shared" si="24"/>
        <v>0.002067463429607469</v>
      </c>
      <c r="H43" s="235"/>
      <c r="I43" s="233"/>
      <c r="J43" s="234"/>
      <c r="K43" s="233"/>
      <c r="L43" s="234">
        <f t="shared" si="25"/>
        <v>0</v>
      </c>
      <c r="M43" s="394" t="str">
        <f t="shared" si="26"/>
        <v>         /0</v>
      </c>
      <c r="N43" s="399">
        <v>172.529</v>
      </c>
      <c r="O43" s="233">
        <v>201.22199999999998</v>
      </c>
      <c r="P43" s="234"/>
      <c r="Q43" s="233"/>
      <c r="R43" s="234">
        <f t="shared" si="27"/>
        <v>373.751</v>
      </c>
      <c r="S43" s="414">
        <f t="shared" si="28"/>
        <v>0.0025804633082953453</v>
      </c>
      <c r="T43" s="235"/>
      <c r="U43" s="233"/>
      <c r="V43" s="234"/>
      <c r="W43" s="233"/>
      <c r="X43" s="234">
        <f t="shared" si="29"/>
        <v>0</v>
      </c>
      <c r="Y43" s="232" t="str">
        <f t="shared" si="30"/>
        <v>         /0</v>
      </c>
    </row>
    <row r="44" spans="1:25" ht="19.5" customHeight="1">
      <c r="A44" s="238" t="s">
        <v>206</v>
      </c>
      <c r="B44" s="235">
        <v>0</v>
      </c>
      <c r="C44" s="233">
        <v>0</v>
      </c>
      <c r="D44" s="234">
        <v>0</v>
      </c>
      <c r="E44" s="281">
        <v>69.983</v>
      </c>
      <c r="F44" s="234">
        <f t="shared" si="23"/>
        <v>69.983</v>
      </c>
      <c r="G44" s="236">
        <f t="shared" si="24"/>
        <v>0.0013750800048870423</v>
      </c>
      <c r="H44" s="235"/>
      <c r="I44" s="233"/>
      <c r="J44" s="234"/>
      <c r="K44" s="233"/>
      <c r="L44" s="234">
        <f t="shared" si="25"/>
        <v>0</v>
      </c>
      <c r="M44" s="394" t="str">
        <f t="shared" si="26"/>
        <v>         /0</v>
      </c>
      <c r="N44" s="399"/>
      <c r="O44" s="233"/>
      <c r="P44" s="234"/>
      <c r="Q44" s="233">
        <v>97.065</v>
      </c>
      <c r="R44" s="234">
        <f t="shared" si="27"/>
        <v>97.065</v>
      </c>
      <c r="S44" s="414">
        <f t="shared" si="28"/>
        <v>0.0006701591996267239</v>
      </c>
      <c r="T44" s="235"/>
      <c r="U44" s="233"/>
      <c r="V44" s="234"/>
      <c r="W44" s="233"/>
      <c r="X44" s="234">
        <f t="shared" si="29"/>
        <v>0</v>
      </c>
      <c r="Y44" s="232" t="str">
        <f t="shared" si="30"/>
        <v>         /0</v>
      </c>
    </row>
    <row r="45" spans="1:25" ht="19.5" customHeight="1" thickBot="1">
      <c r="A45" s="238" t="s">
        <v>168</v>
      </c>
      <c r="B45" s="235">
        <v>5.922</v>
      </c>
      <c r="C45" s="233">
        <v>29.429</v>
      </c>
      <c r="D45" s="234">
        <v>42.1</v>
      </c>
      <c r="E45" s="281">
        <v>34.937</v>
      </c>
      <c r="F45" s="234">
        <f t="shared" si="23"/>
        <v>112.38799999999999</v>
      </c>
      <c r="G45" s="236">
        <f t="shared" si="24"/>
        <v>0.002208286177918136</v>
      </c>
      <c r="H45" s="235">
        <v>422.64</v>
      </c>
      <c r="I45" s="233">
        <v>842.5</v>
      </c>
      <c r="J45" s="234">
        <v>42.274</v>
      </c>
      <c r="K45" s="233">
        <v>84.31299999999999</v>
      </c>
      <c r="L45" s="234">
        <f t="shared" si="25"/>
        <v>1391.7269999999999</v>
      </c>
      <c r="M45" s="394">
        <f t="shared" si="26"/>
        <v>-0.9192456566553642</v>
      </c>
      <c r="N45" s="399">
        <v>212.024</v>
      </c>
      <c r="O45" s="233">
        <v>272.113</v>
      </c>
      <c r="P45" s="234">
        <v>312.13300000000004</v>
      </c>
      <c r="Q45" s="233">
        <v>131.26700000000002</v>
      </c>
      <c r="R45" s="234">
        <f t="shared" si="27"/>
        <v>927.537</v>
      </c>
      <c r="S45" s="414">
        <f t="shared" si="28"/>
        <v>0.006403929877341705</v>
      </c>
      <c r="T45" s="235">
        <v>1247.442</v>
      </c>
      <c r="U45" s="233">
        <v>1815.0149999999999</v>
      </c>
      <c r="V45" s="234">
        <v>80.77499999999999</v>
      </c>
      <c r="W45" s="233">
        <v>513.5649999999999</v>
      </c>
      <c r="X45" s="234">
        <f t="shared" si="29"/>
        <v>3656.797</v>
      </c>
      <c r="Y45" s="232">
        <f t="shared" si="30"/>
        <v>-0.7463526140499459</v>
      </c>
    </row>
    <row r="46" spans="1:25" s="224" customFormat="1" ht="19.5" customHeight="1">
      <c r="A46" s="231" t="s">
        <v>59</v>
      </c>
      <c r="B46" s="228">
        <f>SUM(B47:B56)</f>
        <v>2881.270000000001</v>
      </c>
      <c r="C46" s="227">
        <f>SUM(C47:C56)</f>
        <v>1758.5859999999998</v>
      </c>
      <c r="D46" s="226">
        <f>SUM(D47:D56)</f>
        <v>0</v>
      </c>
      <c r="E46" s="227">
        <f>SUM(E47:E56)</f>
        <v>0</v>
      </c>
      <c r="F46" s="226">
        <f>SUM(B46:E46)</f>
        <v>4639.856000000001</v>
      </c>
      <c r="G46" s="229">
        <f>F46/$F$9</f>
        <v>0.09116747225976556</v>
      </c>
      <c r="H46" s="228">
        <f>SUM(H47:H56)</f>
        <v>1999.961</v>
      </c>
      <c r="I46" s="227">
        <f>SUM(I47:I56)</f>
        <v>1185.4759999999999</v>
      </c>
      <c r="J46" s="226">
        <f>SUM(J47:J56)</f>
        <v>0.024</v>
      </c>
      <c r="K46" s="227">
        <f>SUM(K47:K56)</f>
        <v>0.023</v>
      </c>
      <c r="L46" s="226">
        <f>SUM(H46:K46)</f>
        <v>3185.484</v>
      </c>
      <c r="M46" s="392">
        <f>IF(ISERROR(F46/L46-1),"         /0",(F46/L46-1))</f>
        <v>0.4565623308734248</v>
      </c>
      <c r="N46" s="397">
        <f>SUM(N47:N56)</f>
        <v>8673.478</v>
      </c>
      <c r="O46" s="227">
        <f>SUM(O47:O56)</f>
        <v>4586.005999999999</v>
      </c>
      <c r="P46" s="226">
        <f>SUM(P47:P56)</f>
        <v>610.775</v>
      </c>
      <c r="Q46" s="227">
        <f>SUM(Q47:Q56)</f>
        <v>5.879</v>
      </c>
      <c r="R46" s="226">
        <f>SUM(N46:Q46)</f>
        <v>13876.137999999999</v>
      </c>
      <c r="S46" s="412">
        <f>R46/$R$9</f>
        <v>0.09580406465760026</v>
      </c>
      <c r="T46" s="228">
        <f>SUM(T47:T56)</f>
        <v>6267.493</v>
      </c>
      <c r="U46" s="227">
        <f>SUM(U47:U56)</f>
        <v>3874.615</v>
      </c>
      <c r="V46" s="226">
        <f>SUM(V47:V56)</f>
        <v>184.853</v>
      </c>
      <c r="W46" s="227">
        <f>SUM(W47:W56)</f>
        <v>8.052999999999999</v>
      </c>
      <c r="X46" s="226">
        <f>SUM(T46:W46)</f>
        <v>10335.014</v>
      </c>
      <c r="Y46" s="225">
        <f>IF(ISERROR(R46/X46-1),"         /0",IF(R46/X46&gt;5,"  *  ",(R46/X46-1)))</f>
        <v>0.3426336916427979</v>
      </c>
    </row>
    <row r="47" spans="1:25" ht="19.5" customHeight="1">
      <c r="A47" s="238" t="s">
        <v>204</v>
      </c>
      <c r="B47" s="235">
        <v>1076.481</v>
      </c>
      <c r="C47" s="233">
        <v>123.146</v>
      </c>
      <c r="D47" s="234">
        <v>0</v>
      </c>
      <c r="E47" s="233">
        <v>0</v>
      </c>
      <c r="F47" s="234">
        <f>SUM(B47:E47)</f>
        <v>1199.627</v>
      </c>
      <c r="G47" s="236">
        <f>F47/$F$9</f>
        <v>0.023571197305383134</v>
      </c>
      <c r="H47" s="235">
        <v>338.552</v>
      </c>
      <c r="I47" s="233">
        <v>270.091</v>
      </c>
      <c r="J47" s="234"/>
      <c r="K47" s="233"/>
      <c r="L47" s="234">
        <f>SUM(H47:K47)</f>
        <v>608.643</v>
      </c>
      <c r="M47" s="394">
        <f>IF(ISERROR(F47/L47-1),"         /0",(F47/L47-1))</f>
        <v>0.9709862760271619</v>
      </c>
      <c r="N47" s="399">
        <v>3302.3869999999997</v>
      </c>
      <c r="O47" s="233">
        <v>265.471</v>
      </c>
      <c r="P47" s="234">
        <v>610.775</v>
      </c>
      <c r="Q47" s="233">
        <v>5.879</v>
      </c>
      <c r="R47" s="234">
        <f>SUM(N47:Q47)</f>
        <v>4184.512</v>
      </c>
      <c r="S47" s="414">
        <f>R47/$R$9</f>
        <v>0.028890838229520648</v>
      </c>
      <c r="T47" s="235">
        <v>1133.9050000000002</v>
      </c>
      <c r="U47" s="233">
        <v>585.32</v>
      </c>
      <c r="V47" s="234">
        <v>184.829</v>
      </c>
      <c r="W47" s="233">
        <v>8.03</v>
      </c>
      <c r="X47" s="217">
        <f>SUM(T47:W47)</f>
        <v>1912.0840000000003</v>
      </c>
      <c r="Y47" s="232">
        <f>IF(ISERROR(R47/X47-1),"         /0",IF(R47/X47&gt;5,"  *  ",(R47/X47-1)))</f>
        <v>1.1884561556919042</v>
      </c>
    </row>
    <row r="48" spans="1:25" ht="19.5" customHeight="1">
      <c r="A48" s="238" t="s">
        <v>205</v>
      </c>
      <c r="B48" s="235">
        <v>1111.833</v>
      </c>
      <c r="C48" s="233">
        <v>0</v>
      </c>
      <c r="D48" s="234">
        <v>0</v>
      </c>
      <c r="E48" s="233">
        <v>0</v>
      </c>
      <c r="F48" s="234">
        <f>SUM(B48:E48)</f>
        <v>1111.833</v>
      </c>
      <c r="G48" s="236">
        <f>F48/$F$9</f>
        <v>0.02184615302392831</v>
      </c>
      <c r="H48" s="235">
        <v>1204.5529999999999</v>
      </c>
      <c r="I48" s="233"/>
      <c r="J48" s="234"/>
      <c r="K48" s="233"/>
      <c r="L48" s="234">
        <f>SUM(H48:K48)</f>
        <v>1204.5529999999999</v>
      </c>
      <c r="M48" s="394">
        <f>IF(ISERROR(F48/L48-1),"         /0",(F48/L48-1))</f>
        <v>-0.07697461215903312</v>
      </c>
      <c r="N48" s="399">
        <v>3346.001</v>
      </c>
      <c r="O48" s="233"/>
      <c r="P48" s="234"/>
      <c r="Q48" s="233"/>
      <c r="R48" s="234">
        <f>SUM(N48:Q48)</f>
        <v>3346.001</v>
      </c>
      <c r="S48" s="414">
        <f>R48/$R$9</f>
        <v>0.023101564437338053</v>
      </c>
      <c r="T48" s="235">
        <v>3792.2239999999997</v>
      </c>
      <c r="U48" s="233"/>
      <c r="V48" s="234"/>
      <c r="W48" s="233"/>
      <c r="X48" s="217">
        <f>SUM(T48:W48)</f>
        <v>3792.2239999999997</v>
      </c>
      <c r="Y48" s="232">
        <f>IF(ISERROR(R48/X48-1),"         /0",IF(R48/X48&gt;5,"  *  ",(R48/X48-1)))</f>
        <v>-0.11766789092627428</v>
      </c>
    </row>
    <row r="49" spans="1:25" ht="19.5" customHeight="1">
      <c r="A49" s="238" t="s">
        <v>156</v>
      </c>
      <c r="B49" s="235">
        <v>102.69</v>
      </c>
      <c r="C49" s="233">
        <v>722.3109999999999</v>
      </c>
      <c r="D49" s="234">
        <v>0</v>
      </c>
      <c r="E49" s="233">
        <v>0</v>
      </c>
      <c r="F49" s="234">
        <f>SUM(B49:E49)</f>
        <v>825.001</v>
      </c>
      <c r="G49" s="236">
        <f>F49/$F$9</f>
        <v>0.016210256478170624</v>
      </c>
      <c r="H49" s="235">
        <v>78.18900000000001</v>
      </c>
      <c r="I49" s="233">
        <v>0</v>
      </c>
      <c r="J49" s="234">
        <v>0</v>
      </c>
      <c r="K49" s="233">
        <v>0</v>
      </c>
      <c r="L49" s="234">
        <f>SUM(H49:K49)</f>
        <v>78.18900000000001</v>
      </c>
      <c r="M49" s="394">
        <f>IF(ISERROR(F49/L49-1),"         /0",(F49/L49-1))</f>
        <v>9.55136911841819</v>
      </c>
      <c r="N49" s="399">
        <v>250.194</v>
      </c>
      <c r="O49" s="233">
        <v>1781.475</v>
      </c>
      <c r="P49" s="234">
        <v>0</v>
      </c>
      <c r="Q49" s="233">
        <v>0</v>
      </c>
      <c r="R49" s="234">
        <f>SUM(N49:Q49)</f>
        <v>2031.6689999999999</v>
      </c>
      <c r="S49" s="414">
        <f>R49/$R$9</f>
        <v>0.014027112460170263</v>
      </c>
      <c r="T49" s="235">
        <v>176.586</v>
      </c>
      <c r="U49" s="233">
        <v>1000.372</v>
      </c>
      <c r="V49" s="234">
        <v>0</v>
      </c>
      <c r="W49" s="233">
        <v>0</v>
      </c>
      <c r="X49" s="217">
        <f>SUM(T49:W49)</f>
        <v>1176.958</v>
      </c>
      <c r="Y49" s="232">
        <f>IF(ISERROR(R49/X49-1),"         /0",IF(R49/X49&gt;5,"  *  ",(R49/X49-1)))</f>
        <v>0.7262034838966214</v>
      </c>
    </row>
    <row r="50" spans="1:25" ht="19.5" customHeight="1">
      <c r="A50" s="238" t="s">
        <v>184</v>
      </c>
      <c r="B50" s="235">
        <v>203.862</v>
      </c>
      <c r="C50" s="233">
        <v>332.198</v>
      </c>
      <c r="D50" s="234">
        <v>0</v>
      </c>
      <c r="E50" s="233">
        <v>0</v>
      </c>
      <c r="F50" s="234">
        <f>SUM(B50:E50)</f>
        <v>536.06</v>
      </c>
      <c r="G50" s="236">
        <f>F50/$F$9</f>
        <v>0.01053292067244542</v>
      </c>
      <c r="H50" s="235">
        <v>186.36700000000002</v>
      </c>
      <c r="I50" s="233">
        <v>341.159</v>
      </c>
      <c r="J50" s="234"/>
      <c r="K50" s="233"/>
      <c r="L50" s="234">
        <f>SUM(H50:K50)</f>
        <v>527.5260000000001</v>
      </c>
      <c r="M50" s="394">
        <f>IF(ISERROR(F50/L50-1),"         /0",(F50/L50-1))</f>
        <v>0.01617740168257087</v>
      </c>
      <c r="N50" s="399">
        <v>623.41</v>
      </c>
      <c r="O50" s="233">
        <v>948.689</v>
      </c>
      <c r="P50" s="234"/>
      <c r="Q50" s="233"/>
      <c r="R50" s="234">
        <f>SUM(N50:Q50)</f>
        <v>1572.099</v>
      </c>
      <c r="S50" s="414">
        <f>R50/$R$9</f>
        <v>0.010854134936114696</v>
      </c>
      <c r="T50" s="235">
        <v>583.943</v>
      </c>
      <c r="U50" s="233">
        <v>902.245</v>
      </c>
      <c r="V50" s="234"/>
      <c r="W50" s="233"/>
      <c r="X50" s="217">
        <f>SUM(T50:W50)</f>
        <v>1486.188</v>
      </c>
      <c r="Y50" s="232">
        <f>IF(ISERROR(R50/X50-1),"         /0",IF(R50/X50&gt;5,"  *  ",(R50/X50-1)))</f>
        <v>0.057806280228342555</v>
      </c>
    </row>
    <row r="51" spans="1:25" ht="19.5" customHeight="1">
      <c r="A51" s="238" t="s">
        <v>185</v>
      </c>
      <c r="B51" s="235">
        <v>99.312</v>
      </c>
      <c r="C51" s="233">
        <v>290.00199999999995</v>
      </c>
      <c r="D51" s="234">
        <v>0</v>
      </c>
      <c r="E51" s="233">
        <v>0</v>
      </c>
      <c r="F51" s="234">
        <f>SUM(B51:E51)</f>
        <v>389.31399999999996</v>
      </c>
      <c r="G51" s="236">
        <f>F51/$F$9</f>
        <v>0.00764954198909155</v>
      </c>
      <c r="H51" s="235">
        <v>102.273</v>
      </c>
      <c r="I51" s="233">
        <v>331.099</v>
      </c>
      <c r="J51" s="234"/>
      <c r="K51" s="233"/>
      <c r="L51" s="234">
        <f>SUM(H51:K51)</f>
        <v>433.37199999999996</v>
      </c>
      <c r="M51" s="394">
        <f>IF(ISERROR(F51/L51-1),"         /0",(F51/L51-1))</f>
        <v>-0.10166323620353879</v>
      </c>
      <c r="N51" s="399">
        <v>316.079</v>
      </c>
      <c r="O51" s="233">
        <v>715.653</v>
      </c>
      <c r="P51" s="234"/>
      <c r="Q51" s="233"/>
      <c r="R51" s="234">
        <f>SUM(N51:Q51)</f>
        <v>1031.732</v>
      </c>
      <c r="S51" s="414">
        <f>R51/$R$9</f>
        <v>0.007123316245292115</v>
      </c>
      <c r="T51" s="235">
        <v>300.56399999999996</v>
      </c>
      <c r="U51" s="233">
        <v>766.78</v>
      </c>
      <c r="V51" s="234"/>
      <c r="W51" s="233"/>
      <c r="X51" s="217">
        <f>SUM(T51:W51)</f>
        <v>1067.344</v>
      </c>
      <c r="Y51" s="232">
        <f>IF(ISERROR(R51/X51-1),"         /0",IF(R51/X51&gt;5,"  *  ",(R51/X51-1)))</f>
        <v>-0.03336506318487764</v>
      </c>
    </row>
    <row r="52" spans="1:25" ht="19.5" customHeight="1">
      <c r="A52" s="238" t="s">
        <v>189</v>
      </c>
      <c r="B52" s="235">
        <v>6.75</v>
      </c>
      <c r="C52" s="233">
        <v>198.836</v>
      </c>
      <c r="D52" s="234">
        <v>0</v>
      </c>
      <c r="E52" s="233">
        <v>0</v>
      </c>
      <c r="F52" s="234">
        <f>SUM(B52:E52)</f>
        <v>205.586</v>
      </c>
      <c r="G52" s="236">
        <f>F52/$F$9</f>
        <v>0.0040395124227985005</v>
      </c>
      <c r="H52" s="235">
        <v>4.825</v>
      </c>
      <c r="I52" s="233">
        <v>243.12699999999998</v>
      </c>
      <c r="J52" s="234"/>
      <c r="K52" s="233"/>
      <c r="L52" s="234">
        <f>SUM(H52:K52)</f>
        <v>247.95199999999997</v>
      </c>
      <c r="M52" s="394">
        <f>IF(ISERROR(F52/L52-1),"         /0",(F52/L52-1))</f>
        <v>-0.17086371555784974</v>
      </c>
      <c r="N52" s="399">
        <v>14.706</v>
      </c>
      <c r="O52" s="233">
        <v>564.0840000000001</v>
      </c>
      <c r="P52" s="234"/>
      <c r="Q52" s="233"/>
      <c r="R52" s="234">
        <f>SUM(N52:Q52)</f>
        <v>578.7900000000001</v>
      </c>
      <c r="S52" s="414">
        <f>R52/$R$9</f>
        <v>0.003996099965507151</v>
      </c>
      <c r="T52" s="235">
        <v>16.95</v>
      </c>
      <c r="U52" s="233">
        <v>619.8979999999999</v>
      </c>
      <c r="V52" s="234"/>
      <c r="W52" s="233"/>
      <c r="X52" s="217">
        <f>SUM(T52:W52)</f>
        <v>636.848</v>
      </c>
      <c r="Y52" s="232">
        <f>IF(ISERROR(R52/X52-1),"         /0",IF(R52/X52&gt;5,"  *  ",(R52/X52-1)))</f>
        <v>-0.0911646107077354</v>
      </c>
    </row>
    <row r="53" spans="1:25" ht="19.5" customHeight="1">
      <c r="A53" s="238" t="s">
        <v>212</v>
      </c>
      <c r="B53" s="235">
        <v>154.789</v>
      </c>
      <c r="C53" s="233">
        <v>36.04</v>
      </c>
      <c r="D53" s="234">
        <v>0</v>
      </c>
      <c r="E53" s="233">
        <v>0</v>
      </c>
      <c r="F53" s="234">
        <f>SUM(B53:E53)</f>
        <v>190.82899999999998</v>
      </c>
      <c r="G53" s="236">
        <f>F53/$F$9</f>
        <v>0.003749555495657365</v>
      </c>
      <c r="H53" s="235"/>
      <c r="I53" s="233"/>
      <c r="J53" s="234"/>
      <c r="K53" s="233"/>
      <c r="L53" s="234">
        <f>SUM(H53:K53)</f>
        <v>0</v>
      </c>
      <c r="M53" s="394" t="str">
        <f>IF(ISERROR(F53/L53-1),"         /0",(F53/L53-1))</f>
        <v>         /0</v>
      </c>
      <c r="N53" s="399">
        <v>390.464</v>
      </c>
      <c r="O53" s="233">
        <v>153.254</v>
      </c>
      <c r="P53" s="234"/>
      <c r="Q53" s="233"/>
      <c r="R53" s="234">
        <f>SUM(N53:Q53)</f>
        <v>543.718</v>
      </c>
      <c r="S53" s="414">
        <f>R53/$R$9</f>
        <v>0.003753954769511596</v>
      </c>
      <c r="T53" s="235"/>
      <c r="U53" s="233"/>
      <c r="V53" s="234"/>
      <c r="W53" s="233"/>
      <c r="X53" s="217">
        <f>SUM(T53:W53)</f>
        <v>0</v>
      </c>
      <c r="Y53" s="232" t="str">
        <f>IF(ISERROR(R53/X53-1),"         /0",IF(R53/X53&gt;5,"  *  ",(R53/X53-1)))</f>
        <v>         /0</v>
      </c>
    </row>
    <row r="54" spans="1:25" ht="19.5" customHeight="1">
      <c r="A54" s="238" t="s">
        <v>197</v>
      </c>
      <c r="B54" s="235">
        <v>55.884</v>
      </c>
      <c r="C54" s="233">
        <v>56.053</v>
      </c>
      <c r="D54" s="234">
        <v>0</v>
      </c>
      <c r="E54" s="233">
        <v>0</v>
      </c>
      <c r="F54" s="234">
        <f>SUM(B54:E54)</f>
        <v>111.937</v>
      </c>
      <c r="G54" s="236">
        <f>F54/$F$9</f>
        <v>0.0021994245817847312</v>
      </c>
      <c r="H54" s="235"/>
      <c r="I54" s="233"/>
      <c r="J54" s="234"/>
      <c r="K54" s="233"/>
      <c r="L54" s="234">
        <f>SUM(H54:K54)</f>
        <v>0</v>
      </c>
      <c r="M54" s="394" t="str">
        <f>IF(ISERROR(F54/L54-1),"         /0",(F54/L54-1))</f>
        <v>         /0</v>
      </c>
      <c r="N54" s="399">
        <v>138.412</v>
      </c>
      <c r="O54" s="233">
        <v>157.38</v>
      </c>
      <c r="P54" s="234"/>
      <c r="Q54" s="233"/>
      <c r="R54" s="234">
        <f>SUM(N54:Q54)</f>
        <v>295.79200000000003</v>
      </c>
      <c r="S54" s="414">
        <f>R54/$R$9</f>
        <v>0.0020422163496212637</v>
      </c>
      <c r="T54" s="235"/>
      <c r="U54" s="233"/>
      <c r="V54" s="234"/>
      <c r="W54" s="233"/>
      <c r="X54" s="217">
        <f>SUM(T54:W54)</f>
        <v>0</v>
      </c>
      <c r="Y54" s="232" t="str">
        <f>IF(ISERROR(R54/X54-1),"         /0",IF(R54/X54&gt;5,"  *  ",(R54/X54-1)))</f>
        <v>         /0</v>
      </c>
    </row>
    <row r="55" spans="1:25" ht="19.5" customHeight="1">
      <c r="A55" s="238" t="s">
        <v>177</v>
      </c>
      <c r="B55" s="235">
        <v>62.646</v>
      </c>
      <c r="C55" s="233">
        <v>0</v>
      </c>
      <c r="D55" s="234">
        <v>0</v>
      </c>
      <c r="E55" s="233">
        <v>0</v>
      </c>
      <c r="F55" s="234">
        <f>SUM(B55:E55)</f>
        <v>62.646</v>
      </c>
      <c r="G55" s="236">
        <f>F55/$F$9</f>
        <v>0.0012309169653509232</v>
      </c>
      <c r="H55" s="235">
        <v>66.379</v>
      </c>
      <c r="I55" s="233"/>
      <c r="J55" s="234"/>
      <c r="K55" s="233"/>
      <c r="L55" s="234">
        <f>SUM(H55:K55)</f>
        <v>66.379</v>
      </c>
      <c r="M55" s="394">
        <f>IF(ISERROR(F55/L55-1),"         /0",(F55/L55-1))</f>
        <v>-0.056237665526748026</v>
      </c>
      <c r="N55" s="399">
        <v>240.871</v>
      </c>
      <c r="O55" s="233"/>
      <c r="P55" s="234"/>
      <c r="Q55" s="233"/>
      <c r="R55" s="234">
        <f>SUM(N55:Q55)</f>
        <v>240.871</v>
      </c>
      <c r="S55" s="414">
        <f>R55/$R$9</f>
        <v>0.0016630290689052555</v>
      </c>
      <c r="T55" s="235">
        <v>208.57099999999997</v>
      </c>
      <c r="U55" s="233"/>
      <c r="V55" s="234"/>
      <c r="W55" s="233"/>
      <c r="X55" s="217">
        <f>SUM(T55:W55)</f>
        <v>208.57099999999997</v>
      </c>
      <c r="Y55" s="232">
        <f>IF(ISERROR(R55/X55-1),"         /0",IF(R55/X55&gt;5,"  *  ",(R55/X55-1)))</f>
        <v>0.15486333191095625</v>
      </c>
    </row>
    <row r="56" spans="1:25" ht="19.5" customHeight="1" thickBot="1">
      <c r="A56" s="238" t="s">
        <v>168</v>
      </c>
      <c r="B56" s="235">
        <v>7.023</v>
      </c>
      <c r="C56" s="233">
        <v>0</v>
      </c>
      <c r="D56" s="234">
        <v>0</v>
      </c>
      <c r="E56" s="233">
        <v>0</v>
      </c>
      <c r="F56" s="234">
        <f>SUM(B56:E56)</f>
        <v>7.023</v>
      </c>
      <c r="G56" s="236">
        <f>F56/$F$9</f>
        <v>0.00013799332515499046</v>
      </c>
      <c r="H56" s="235">
        <v>18.823</v>
      </c>
      <c r="I56" s="233"/>
      <c r="J56" s="234">
        <v>0.024</v>
      </c>
      <c r="K56" s="233">
        <v>0.023</v>
      </c>
      <c r="L56" s="234">
        <f>SUM(H56:K56)</f>
        <v>18.87</v>
      </c>
      <c r="M56" s="394">
        <f>IF(ISERROR(F56/L56-1),"         /0",(F56/L56-1))</f>
        <v>-0.6278219395866456</v>
      </c>
      <c r="N56" s="399">
        <v>50.954</v>
      </c>
      <c r="O56" s="233">
        <v>0</v>
      </c>
      <c r="P56" s="234"/>
      <c r="Q56" s="233"/>
      <c r="R56" s="234">
        <f>SUM(N56:Q56)</f>
        <v>50.954</v>
      </c>
      <c r="S56" s="414">
        <f>R56/$R$9</f>
        <v>0.0003517981956192252</v>
      </c>
      <c r="T56" s="235">
        <v>54.75</v>
      </c>
      <c r="U56" s="233">
        <v>0</v>
      </c>
      <c r="V56" s="234">
        <v>0.024</v>
      </c>
      <c r="W56" s="233">
        <v>0.023</v>
      </c>
      <c r="X56" s="217">
        <f>SUM(T56:W56)</f>
        <v>54.797000000000004</v>
      </c>
      <c r="Y56" s="232">
        <f>IF(ISERROR(R56/X56-1),"         /0",IF(R56/X56&gt;5,"  *  ",(R56/X56-1)))</f>
        <v>-0.07013157654616131</v>
      </c>
    </row>
    <row r="57" spans="1:25" s="224" customFormat="1" ht="19.5" customHeight="1">
      <c r="A57" s="231" t="s">
        <v>58</v>
      </c>
      <c r="B57" s="228">
        <f>SUM(B58:B72)</f>
        <v>3051.962</v>
      </c>
      <c r="C57" s="227">
        <f>SUM(C58:C72)</f>
        <v>2365.6230000000005</v>
      </c>
      <c r="D57" s="226">
        <f>SUM(D58:D72)</f>
        <v>57.253</v>
      </c>
      <c r="E57" s="227">
        <f>SUM(E58:E72)</f>
        <v>153.654</v>
      </c>
      <c r="F57" s="226">
        <f>SUM(B57:E57)</f>
        <v>5628.492</v>
      </c>
      <c r="G57" s="229">
        <f>F57/$F$9</f>
        <v>0.11059295553015273</v>
      </c>
      <c r="H57" s="228">
        <f>SUM(H58:H72)</f>
        <v>2264.9919999999997</v>
      </c>
      <c r="I57" s="227">
        <f>SUM(I58:I72)</f>
        <v>1667.309</v>
      </c>
      <c r="J57" s="226">
        <f>SUM(J58:J72)</f>
        <v>7.367</v>
      </c>
      <c r="K57" s="227">
        <f>SUM(K58:K72)</f>
        <v>358.86699999999996</v>
      </c>
      <c r="L57" s="226">
        <f>SUM(H57:K57)</f>
        <v>4298.535</v>
      </c>
      <c r="M57" s="392">
        <f aca="true" t="shared" si="31" ref="M57:M78">IF(ISERROR(F57/L57-1),"         /0",(F57/L57-1))</f>
        <v>0.30939773667074943</v>
      </c>
      <c r="N57" s="397">
        <f>SUM(N58:N72)</f>
        <v>7631.554</v>
      </c>
      <c r="O57" s="227">
        <f>SUM(O58:O72)</f>
        <v>5787.615000000001</v>
      </c>
      <c r="P57" s="226">
        <f>SUM(P58:P72)</f>
        <v>157.976</v>
      </c>
      <c r="Q57" s="227">
        <f>SUM(Q58:Q72)</f>
        <v>294.119</v>
      </c>
      <c r="R57" s="226">
        <f>SUM(N57:Q57)</f>
        <v>13871.264000000003</v>
      </c>
      <c r="S57" s="412">
        <f>R57/$R$9</f>
        <v>0.09577041343482194</v>
      </c>
      <c r="T57" s="228">
        <f>SUM(T58:T72)</f>
        <v>6607.161</v>
      </c>
      <c r="U57" s="227">
        <f>SUM(U58:U72)</f>
        <v>4592.13</v>
      </c>
      <c r="V57" s="226">
        <f>SUM(V58:V72)</f>
        <v>39.160000000000004</v>
      </c>
      <c r="W57" s="227">
        <f>SUM(W58:W72)</f>
        <v>763.777</v>
      </c>
      <c r="X57" s="226">
        <f>SUM(T57:W57)</f>
        <v>12002.228000000001</v>
      </c>
      <c r="Y57" s="225">
        <f>IF(ISERROR(R57/X57-1),"         /0",IF(R57/X57&gt;5,"  *  ",(R57/X57-1)))</f>
        <v>0.15572408722780495</v>
      </c>
    </row>
    <row r="58" spans="1:25" s="208" customFormat="1" ht="19.5" customHeight="1">
      <c r="A58" s="223" t="s">
        <v>169</v>
      </c>
      <c r="B58" s="221">
        <v>564.039</v>
      </c>
      <c r="C58" s="218">
        <v>482.362</v>
      </c>
      <c r="D58" s="217">
        <v>0</v>
      </c>
      <c r="E58" s="218">
        <v>0</v>
      </c>
      <c r="F58" s="217">
        <f>SUM(B58:E58)</f>
        <v>1046.401</v>
      </c>
      <c r="G58" s="220">
        <f>F58/$F$9</f>
        <v>0.020560494580023805</v>
      </c>
      <c r="H58" s="221">
        <v>140.524</v>
      </c>
      <c r="I58" s="218">
        <v>110.218</v>
      </c>
      <c r="J58" s="217"/>
      <c r="K58" s="218"/>
      <c r="L58" s="217">
        <f>SUM(H58:K58)</f>
        <v>250.74200000000002</v>
      </c>
      <c r="M58" s="393">
        <f t="shared" si="31"/>
        <v>3.173217889304544</v>
      </c>
      <c r="N58" s="398">
        <v>1442.62</v>
      </c>
      <c r="O58" s="218">
        <v>1132.413</v>
      </c>
      <c r="P58" s="217"/>
      <c r="Q58" s="218"/>
      <c r="R58" s="217">
        <f>SUM(N58:Q58)</f>
        <v>2575.033</v>
      </c>
      <c r="S58" s="413">
        <f>R58/$R$9</f>
        <v>0.017778623131843627</v>
      </c>
      <c r="T58" s="221">
        <v>927.8929999999999</v>
      </c>
      <c r="U58" s="218">
        <v>717.304</v>
      </c>
      <c r="V58" s="217"/>
      <c r="W58" s="218"/>
      <c r="X58" s="217">
        <f>SUM(T58:W58)</f>
        <v>1645.197</v>
      </c>
      <c r="Y58" s="216">
        <f>IF(ISERROR(R58/X58-1),"         /0",IF(R58/X58&gt;5,"  *  ",(R58/X58-1)))</f>
        <v>0.5651821635949981</v>
      </c>
    </row>
    <row r="59" spans="1:25" s="208" customFormat="1" ht="19.5" customHeight="1">
      <c r="A59" s="223" t="s">
        <v>170</v>
      </c>
      <c r="B59" s="221">
        <v>558.58</v>
      </c>
      <c r="C59" s="218">
        <v>451.477</v>
      </c>
      <c r="D59" s="217">
        <v>0</v>
      </c>
      <c r="E59" s="218">
        <v>0</v>
      </c>
      <c r="F59" s="217">
        <f>SUM(B59:E59)</f>
        <v>1010.057</v>
      </c>
      <c r="G59" s="220">
        <f>F59/$F$9</f>
        <v>0.01984637961356603</v>
      </c>
      <c r="H59" s="221">
        <v>137.836</v>
      </c>
      <c r="I59" s="218">
        <v>25.78</v>
      </c>
      <c r="J59" s="217"/>
      <c r="K59" s="218"/>
      <c r="L59" s="217">
        <f>SUM(H59:K59)</f>
        <v>163.616</v>
      </c>
      <c r="M59" s="393">
        <f t="shared" si="31"/>
        <v>5.173338793272051</v>
      </c>
      <c r="N59" s="398">
        <v>1192.089</v>
      </c>
      <c r="O59" s="218">
        <v>911.924</v>
      </c>
      <c r="P59" s="217"/>
      <c r="Q59" s="218"/>
      <c r="R59" s="217">
        <f>SUM(N59:Q59)</f>
        <v>2104.013</v>
      </c>
      <c r="S59" s="413">
        <f>R59/$R$9</f>
        <v>0.014526592160760545</v>
      </c>
      <c r="T59" s="221">
        <v>372.836</v>
      </c>
      <c r="U59" s="218">
        <v>105.91300000000001</v>
      </c>
      <c r="V59" s="217"/>
      <c r="W59" s="218"/>
      <c r="X59" s="217">
        <f>SUM(T59:W59)</f>
        <v>478.749</v>
      </c>
      <c r="Y59" s="216">
        <f>IF(ISERROR(R59/X59-1),"         /0",IF(R59/X59&gt;5,"  *  ",(R59/X59-1)))</f>
        <v>3.3948144017011</v>
      </c>
    </row>
    <row r="60" spans="1:25" s="208" customFormat="1" ht="19.5" customHeight="1">
      <c r="A60" s="223" t="s">
        <v>172</v>
      </c>
      <c r="B60" s="221">
        <v>303.234</v>
      </c>
      <c r="C60" s="218">
        <v>479.926</v>
      </c>
      <c r="D60" s="217">
        <v>0</v>
      </c>
      <c r="E60" s="218">
        <v>0</v>
      </c>
      <c r="F60" s="217">
        <f aca="true" t="shared" si="32" ref="F60:F70">SUM(B60:E60)</f>
        <v>783.16</v>
      </c>
      <c r="G60" s="220">
        <f aca="true" t="shared" si="33" ref="G60:G70">F60/$F$9</f>
        <v>0.015388132212499264</v>
      </c>
      <c r="H60" s="221">
        <v>334.23</v>
      </c>
      <c r="I60" s="218">
        <v>406.468</v>
      </c>
      <c r="J60" s="217"/>
      <c r="K60" s="218"/>
      <c r="L60" s="217">
        <f aca="true" t="shared" si="34" ref="L60:L70">SUM(H60:K60)</f>
        <v>740.6980000000001</v>
      </c>
      <c r="M60" s="393">
        <f t="shared" si="31"/>
        <v>0.05732700776834809</v>
      </c>
      <c r="N60" s="398">
        <v>747.312</v>
      </c>
      <c r="O60" s="218">
        <v>1193.672</v>
      </c>
      <c r="P60" s="217"/>
      <c r="Q60" s="218"/>
      <c r="R60" s="217">
        <f>SUM(N60:Q60)</f>
        <v>1940.984</v>
      </c>
      <c r="S60" s="413">
        <f aca="true" t="shared" si="35" ref="S60:S70">R60/$R$9</f>
        <v>0.013401002255481142</v>
      </c>
      <c r="T60" s="221">
        <v>999.245</v>
      </c>
      <c r="U60" s="218">
        <v>992.733</v>
      </c>
      <c r="V60" s="217"/>
      <c r="W60" s="218"/>
      <c r="X60" s="217">
        <f aca="true" t="shared" si="36" ref="X60:X70">SUM(T60:W60)</f>
        <v>1991.978</v>
      </c>
      <c r="Y60" s="216">
        <f aca="true" t="shared" si="37" ref="Y60:Y70">IF(ISERROR(R60/X60-1),"         /0",IF(R60/X60&gt;5,"  *  ",(R60/X60-1)))</f>
        <v>-0.025599680317754614</v>
      </c>
    </row>
    <row r="61" spans="1:25" s="208" customFormat="1" ht="19.5" customHeight="1">
      <c r="A61" s="223" t="s">
        <v>156</v>
      </c>
      <c r="B61" s="221">
        <v>376.956</v>
      </c>
      <c r="C61" s="218">
        <v>229.41900000000004</v>
      </c>
      <c r="D61" s="217">
        <v>1.924</v>
      </c>
      <c r="E61" s="218">
        <v>0</v>
      </c>
      <c r="F61" s="217">
        <f t="shared" si="32"/>
        <v>608.299</v>
      </c>
      <c r="G61" s="220">
        <f t="shared" si="33"/>
        <v>0.0119523283067714</v>
      </c>
      <c r="H61" s="221">
        <v>362.777</v>
      </c>
      <c r="I61" s="218">
        <v>326.51099999999997</v>
      </c>
      <c r="J61" s="217">
        <v>3.713</v>
      </c>
      <c r="K61" s="218">
        <v>0.049</v>
      </c>
      <c r="L61" s="217">
        <f t="shared" si="34"/>
        <v>693.05</v>
      </c>
      <c r="M61" s="393">
        <f t="shared" si="31"/>
        <v>-0.12228699228049922</v>
      </c>
      <c r="N61" s="398">
        <v>747.673</v>
      </c>
      <c r="O61" s="218">
        <v>397.115</v>
      </c>
      <c r="P61" s="217">
        <v>4.216</v>
      </c>
      <c r="Q61" s="218">
        <v>0</v>
      </c>
      <c r="R61" s="217">
        <f aca="true" t="shared" si="38" ref="R61:R70">SUM(N61:Q61)</f>
        <v>1149.004</v>
      </c>
      <c r="S61" s="413">
        <f t="shared" si="35"/>
        <v>0.007932989244402248</v>
      </c>
      <c r="T61" s="221">
        <v>757.3910000000002</v>
      </c>
      <c r="U61" s="218">
        <v>636.778</v>
      </c>
      <c r="V61" s="217">
        <v>3.713</v>
      </c>
      <c r="W61" s="218">
        <v>0.049</v>
      </c>
      <c r="X61" s="217">
        <f t="shared" si="36"/>
        <v>1397.9310000000003</v>
      </c>
      <c r="Y61" s="216">
        <f t="shared" si="37"/>
        <v>-0.17806815930113884</v>
      </c>
    </row>
    <row r="62" spans="1:25" s="208" customFormat="1" ht="19.5" customHeight="1">
      <c r="A62" s="223" t="s">
        <v>162</v>
      </c>
      <c r="B62" s="221">
        <v>345.33</v>
      </c>
      <c r="C62" s="218">
        <v>125.33</v>
      </c>
      <c r="D62" s="217">
        <v>0</v>
      </c>
      <c r="E62" s="218">
        <v>0</v>
      </c>
      <c r="F62" s="217">
        <f t="shared" si="32"/>
        <v>470.65999999999997</v>
      </c>
      <c r="G62" s="220">
        <f t="shared" si="33"/>
        <v>0.009247890989242178</v>
      </c>
      <c r="H62" s="221">
        <v>225.69199999999998</v>
      </c>
      <c r="I62" s="218">
        <v>130.287</v>
      </c>
      <c r="J62" s="217"/>
      <c r="K62" s="218"/>
      <c r="L62" s="217">
        <f t="shared" si="34"/>
        <v>355.979</v>
      </c>
      <c r="M62" s="393">
        <f t="shared" si="31"/>
        <v>0.32215664407170075</v>
      </c>
      <c r="N62" s="398">
        <v>698.4920000000001</v>
      </c>
      <c r="O62" s="218">
        <v>321.28499999999997</v>
      </c>
      <c r="P62" s="217"/>
      <c r="Q62" s="218"/>
      <c r="R62" s="217">
        <f t="shared" si="38"/>
        <v>1019.777</v>
      </c>
      <c r="S62" s="413">
        <f t="shared" si="35"/>
        <v>0.0070407761615179695</v>
      </c>
      <c r="T62" s="221">
        <v>566.512</v>
      </c>
      <c r="U62" s="218">
        <v>363.77299999999997</v>
      </c>
      <c r="V62" s="217">
        <v>0</v>
      </c>
      <c r="W62" s="218">
        <v>0</v>
      </c>
      <c r="X62" s="217">
        <f t="shared" si="36"/>
        <v>930.2849999999999</v>
      </c>
      <c r="Y62" s="216">
        <f t="shared" si="37"/>
        <v>0.0961984768108699</v>
      </c>
    </row>
    <row r="63" spans="1:25" s="208" customFormat="1" ht="19.5" customHeight="1">
      <c r="A63" s="223" t="s">
        <v>211</v>
      </c>
      <c r="B63" s="221">
        <v>270.245</v>
      </c>
      <c r="C63" s="218">
        <v>123.173</v>
      </c>
      <c r="D63" s="217">
        <v>0</v>
      </c>
      <c r="E63" s="218">
        <v>0</v>
      </c>
      <c r="F63" s="217">
        <f>SUM(B63:E63)</f>
        <v>393.418</v>
      </c>
      <c r="G63" s="220">
        <f>F63/$F$9</f>
        <v>0.007730180549028342</v>
      </c>
      <c r="H63" s="221">
        <v>408.93600000000004</v>
      </c>
      <c r="I63" s="218">
        <v>192.536</v>
      </c>
      <c r="J63" s="217"/>
      <c r="K63" s="218"/>
      <c r="L63" s="217">
        <f>SUM(H63:K63)</f>
        <v>601.472</v>
      </c>
      <c r="M63" s="393">
        <f>IF(ISERROR(F63/L63-1),"         /0",(F63/L63-1))</f>
        <v>-0.3459080389444562</v>
      </c>
      <c r="N63" s="398">
        <v>722.106</v>
      </c>
      <c r="O63" s="218">
        <v>509.702</v>
      </c>
      <c r="P63" s="217"/>
      <c r="Q63" s="218"/>
      <c r="R63" s="217">
        <f>SUM(N63:Q63)</f>
        <v>1231.808</v>
      </c>
      <c r="S63" s="413">
        <f>R63/$R$9</f>
        <v>0.00850468720315042</v>
      </c>
      <c r="T63" s="221">
        <v>1264.204</v>
      </c>
      <c r="U63" s="218">
        <v>600.615</v>
      </c>
      <c r="V63" s="217"/>
      <c r="W63" s="218"/>
      <c r="X63" s="217">
        <f>SUM(T63:W63)</f>
        <v>1864.819</v>
      </c>
      <c r="Y63" s="216">
        <f>IF(ISERROR(R63/X63-1),"         /0",IF(R63/X63&gt;5,"  *  ",(R63/X63-1)))</f>
        <v>-0.33944902963772894</v>
      </c>
    </row>
    <row r="64" spans="1:25" s="208" customFormat="1" ht="19.5" customHeight="1">
      <c r="A64" s="223" t="s">
        <v>208</v>
      </c>
      <c r="B64" s="221">
        <v>363.934</v>
      </c>
      <c r="C64" s="218">
        <v>0</v>
      </c>
      <c r="D64" s="217">
        <v>0</v>
      </c>
      <c r="E64" s="218">
        <v>0</v>
      </c>
      <c r="F64" s="217">
        <f>SUM(B64:E64)</f>
        <v>363.934</v>
      </c>
      <c r="G64" s="220">
        <f>F64/$F$9</f>
        <v>0.007150856157903503</v>
      </c>
      <c r="H64" s="221"/>
      <c r="I64" s="218"/>
      <c r="J64" s="217"/>
      <c r="K64" s="218"/>
      <c r="L64" s="217">
        <f>SUM(H64:K64)</f>
        <v>0</v>
      </c>
      <c r="M64" s="393" t="str">
        <f>IF(ISERROR(F64/L64-1),"         /0",(F64/L64-1))</f>
        <v>         /0</v>
      </c>
      <c r="N64" s="398">
        <v>944.4370000000001</v>
      </c>
      <c r="O64" s="218"/>
      <c r="P64" s="217"/>
      <c r="Q64" s="218"/>
      <c r="R64" s="217">
        <f>SUM(N64:Q64)</f>
        <v>944.4370000000001</v>
      </c>
      <c r="S64" s="413">
        <f>R64/$R$9</f>
        <v>0.006520611384308086</v>
      </c>
      <c r="T64" s="221"/>
      <c r="U64" s="218"/>
      <c r="V64" s="217"/>
      <c r="W64" s="218"/>
      <c r="X64" s="217">
        <f>SUM(T64:W64)</f>
        <v>0</v>
      </c>
      <c r="Y64" s="216" t="str">
        <f>IF(ISERROR(R64/X64-1),"         /0",IF(R64/X64&gt;5,"  *  ",(R64/X64-1)))</f>
        <v>         /0</v>
      </c>
    </row>
    <row r="65" spans="1:25" s="208" customFormat="1" ht="19.5" customHeight="1">
      <c r="A65" s="223" t="s">
        <v>173</v>
      </c>
      <c r="B65" s="221">
        <v>0</v>
      </c>
      <c r="C65" s="218">
        <v>348.475</v>
      </c>
      <c r="D65" s="217">
        <v>0</v>
      </c>
      <c r="E65" s="218">
        <v>0</v>
      </c>
      <c r="F65" s="217">
        <f>SUM(B65:E65)</f>
        <v>348.475</v>
      </c>
      <c r="G65" s="220">
        <f>F65/$F$9</f>
        <v>0.0068471057928784435</v>
      </c>
      <c r="H65" s="221"/>
      <c r="I65" s="218"/>
      <c r="J65" s="217"/>
      <c r="K65" s="218"/>
      <c r="L65" s="217">
        <f>SUM(H65:K65)</f>
        <v>0</v>
      </c>
      <c r="M65" s="393" t="str">
        <f>IF(ISERROR(F65/L65-1),"         /0",(F65/L65-1))</f>
        <v>         /0</v>
      </c>
      <c r="N65" s="398"/>
      <c r="O65" s="218">
        <v>727.546</v>
      </c>
      <c r="P65" s="217"/>
      <c r="Q65" s="218"/>
      <c r="R65" s="217">
        <f>SUM(N65:Q65)</f>
        <v>727.546</v>
      </c>
      <c r="S65" s="413">
        <f>R65/$R$9</f>
        <v>0.005023145779133823</v>
      </c>
      <c r="T65" s="221"/>
      <c r="U65" s="218"/>
      <c r="V65" s="217"/>
      <c r="W65" s="218"/>
      <c r="X65" s="217">
        <f>SUM(T65:W65)</f>
        <v>0</v>
      </c>
      <c r="Y65" s="216" t="str">
        <f>IF(ISERROR(R65/X65-1),"         /0",IF(R65/X65&gt;5,"  *  ",(R65/X65-1)))</f>
        <v>         /0</v>
      </c>
    </row>
    <row r="66" spans="1:25" s="208" customFormat="1" ht="19.5" customHeight="1">
      <c r="A66" s="223" t="s">
        <v>213</v>
      </c>
      <c r="B66" s="221">
        <v>0</v>
      </c>
      <c r="C66" s="218">
        <v>0</v>
      </c>
      <c r="D66" s="217">
        <v>53.729</v>
      </c>
      <c r="E66" s="218">
        <v>90.675</v>
      </c>
      <c r="F66" s="217">
        <f>SUM(B66:E66)</f>
        <v>144.404</v>
      </c>
      <c r="G66" s="220">
        <f>F66/$F$9</f>
        <v>0.0028373612595302923</v>
      </c>
      <c r="H66" s="221"/>
      <c r="I66" s="218"/>
      <c r="J66" s="217"/>
      <c r="K66" s="218"/>
      <c r="L66" s="217">
        <f>SUM(H66:K66)</f>
        <v>0</v>
      </c>
      <c r="M66" s="393" t="str">
        <f>IF(ISERROR(F66/L66-1),"         /0",(F66/L66-1))</f>
        <v>         /0</v>
      </c>
      <c r="N66" s="398"/>
      <c r="O66" s="218"/>
      <c r="P66" s="217">
        <v>150.606</v>
      </c>
      <c r="Q66" s="218">
        <v>131.757</v>
      </c>
      <c r="R66" s="217">
        <f>SUM(N66:Q66)</f>
        <v>282.363</v>
      </c>
      <c r="S66" s="413">
        <f>R66/$R$9</f>
        <v>0.001949499429085671</v>
      </c>
      <c r="T66" s="221"/>
      <c r="U66" s="218"/>
      <c r="V66" s="217">
        <v>27.155</v>
      </c>
      <c r="W66" s="218">
        <v>19.401</v>
      </c>
      <c r="X66" s="217">
        <f>SUM(T66:W66)</f>
        <v>46.556</v>
      </c>
      <c r="Y66" s="216" t="str">
        <f>IF(ISERROR(R66/X66-1),"         /0",IF(R66/X66&gt;5,"  *  ",(R66/X66-1)))</f>
        <v>  *  </v>
      </c>
    </row>
    <row r="67" spans="1:25" s="208" customFormat="1" ht="19.5" customHeight="1">
      <c r="A67" s="223" t="s">
        <v>183</v>
      </c>
      <c r="B67" s="221">
        <v>103.739</v>
      </c>
      <c r="C67" s="218">
        <v>35.829</v>
      </c>
      <c r="D67" s="217">
        <v>0</v>
      </c>
      <c r="E67" s="218">
        <v>0</v>
      </c>
      <c r="F67" s="217">
        <f>SUM(B67:E67)</f>
        <v>139.568</v>
      </c>
      <c r="G67" s="220">
        <f>F67/$F$9</f>
        <v>0.0027423397985521444</v>
      </c>
      <c r="H67" s="221">
        <v>78.393</v>
      </c>
      <c r="I67" s="218">
        <v>25.432</v>
      </c>
      <c r="J67" s="217"/>
      <c r="K67" s="218"/>
      <c r="L67" s="217">
        <f>SUM(H67:K67)</f>
        <v>103.825</v>
      </c>
      <c r="M67" s="393">
        <f>IF(ISERROR(F67/L67-1),"         /0",(F67/L67-1))</f>
        <v>0.344261979292078</v>
      </c>
      <c r="N67" s="398">
        <v>267.047</v>
      </c>
      <c r="O67" s="218">
        <v>116.67399999999999</v>
      </c>
      <c r="P67" s="217"/>
      <c r="Q67" s="218">
        <v>0.025</v>
      </c>
      <c r="R67" s="217">
        <f>SUM(N67:Q67)</f>
        <v>383.746</v>
      </c>
      <c r="S67" s="413">
        <f>R67/$R$9</f>
        <v>0.002649471098953864</v>
      </c>
      <c r="T67" s="221">
        <v>175.929</v>
      </c>
      <c r="U67" s="218">
        <v>119.76000000000002</v>
      </c>
      <c r="V67" s="217">
        <v>0.861</v>
      </c>
      <c r="W67" s="218">
        <v>0.9</v>
      </c>
      <c r="X67" s="217">
        <f>SUM(T67:W67)</f>
        <v>297.45</v>
      </c>
      <c r="Y67" s="216">
        <f>IF(ISERROR(R67/X67-1),"         /0",IF(R67/X67&gt;5,"  *  ",(R67/X67-1)))</f>
        <v>0.2901193477895445</v>
      </c>
    </row>
    <row r="68" spans="1:25" s="208" customFormat="1" ht="19.5" customHeight="1">
      <c r="A68" s="223" t="s">
        <v>188</v>
      </c>
      <c r="B68" s="221">
        <v>72.581</v>
      </c>
      <c r="C68" s="218">
        <v>18.159</v>
      </c>
      <c r="D68" s="217">
        <v>0</v>
      </c>
      <c r="E68" s="218">
        <v>0</v>
      </c>
      <c r="F68" s="217">
        <f t="shared" si="32"/>
        <v>90.74000000000001</v>
      </c>
      <c r="G68" s="220">
        <f t="shared" si="33"/>
        <v>0.001782929563514714</v>
      </c>
      <c r="H68" s="221">
        <v>0</v>
      </c>
      <c r="I68" s="218">
        <v>0</v>
      </c>
      <c r="J68" s="217"/>
      <c r="K68" s="218"/>
      <c r="L68" s="217">
        <f t="shared" si="34"/>
        <v>0</v>
      </c>
      <c r="M68" s="393" t="str">
        <f t="shared" si="31"/>
        <v>         /0</v>
      </c>
      <c r="N68" s="398">
        <v>210.43899999999996</v>
      </c>
      <c r="O68" s="218">
        <v>29.938999999999997</v>
      </c>
      <c r="P68" s="217"/>
      <c r="Q68" s="218"/>
      <c r="R68" s="217">
        <f t="shared" si="38"/>
        <v>240.37799999999996</v>
      </c>
      <c r="S68" s="413">
        <f t="shared" si="35"/>
        <v>0.001659625282932804</v>
      </c>
      <c r="T68" s="221">
        <v>86.99199999999999</v>
      </c>
      <c r="U68" s="218">
        <v>0</v>
      </c>
      <c r="V68" s="217"/>
      <c r="W68" s="218"/>
      <c r="X68" s="217">
        <f t="shared" si="36"/>
        <v>86.99199999999999</v>
      </c>
      <c r="Y68" s="216">
        <f t="shared" si="37"/>
        <v>1.7632196064005883</v>
      </c>
    </row>
    <row r="69" spans="1:25" s="208" customFormat="1" ht="19.5" customHeight="1">
      <c r="A69" s="223" t="s">
        <v>190</v>
      </c>
      <c r="B69" s="221">
        <v>43.029</v>
      </c>
      <c r="C69" s="218">
        <v>26.266</v>
      </c>
      <c r="D69" s="217">
        <v>0</v>
      </c>
      <c r="E69" s="218">
        <v>0</v>
      </c>
      <c r="F69" s="217">
        <f t="shared" si="32"/>
        <v>69.295</v>
      </c>
      <c r="G69" s="220">
        <f t="shared" si="33"/>
        <v>0.0013615616498099195</v>
      </c>
      <c r="H69" s="221">
        <v>59.846000000000004</v>
      </c>
      <c r="I69" s="218">
        <v>49.639</v>
      </c>
      <c r="J69" s="217"/>
      <c r="K69" s="218"/>
      <c r="L69" s="217">
        <f t="shared" si="34"/>
        <v>109.48500000000001</v>
      </c>
      <c r="M69" s="393">
        <f t="shared" si="31"/>
        <v>-0.36708224870986894</v>
      </c>
      <c r="N69" s="398">
        <v>127.607</v>
      </c>
      <c r="O69" s="218">
        <v>75.011</v>
      </c>
      <c r="P69" s="217">
        <v>0</v>
      </c>
      <c r="Q69" s="218">
        <v>0</v>
      </c>
      <c r="R69" s="217">
        <f t="shared" si="38"/>
        <v>202.618</v>
      </c>
      <c r="S69" s="413">
        <f t="shared" si="35"/>
        <v>0.0013989215135215324</v>
      </c>
      <c r="T69" s="221">
        <v>151.752</v>
      </c>
      <c r="U69" s="218">
        <v>137.038</v>
      </c>
      <c r="V69" s="217">
        <v>2.203</v>
      </c>
      <c r="W69" s="218">
        <v>3.4979999999999998</v>
      </c>
      <c r="X69" s="217">
        <f t="shared" si="36"/>
        <v>294.491</v>
      </c>
      <c r="Y69" s="216">
        <f t="shared" si="37"/>
        <v>-0.3119721825115198</v>
      </c>
    </row>
    <row r="70" spans="1:25" s="208" customFormat="1" ht="19.5" customHeight="1">
      <c r="A70" s="223" t="s">
        <v>209</v>
      </c>
      <c r="B70" s="221">
        <v>0</v>
      </c>
      <c r="C70" s="218">
        <v>0</v>
      </c>
      <c r="D70" s="217">
        <v>0</v>
      </c>
      <c r="E70" s="218">
        <v>62.129000000000005</v>
      </c>
      <c r="F70" s="217">
        <f t="shared" si="32"/>
        <v>62.129000000000005</v>
      </c>
      <c r="G70" s="220">
        <f t="shared" si="33"/>
        <v>0.0012207585502711667</v>
      </c>
      <c r="H70" s="221"/>
      <c r="I70" s="218"/>
      <c r="J70" s="217"/>
      <c r="K70" s="218"/>
      <c r="L70" s="217">
        <f t="shared" si="34"/>
        <v>0</v>
      </c>
      <c r="M70" s="393" t="str">
        <f t="shared" si="31"/>
        <v>         /0</v>
      </c>
      <c r="N70" s="398"/>
      <c r="O70" s="218"/>
      <c r="P70" s="217"/>
      <c r="Q70" s="218">
        <v>119.94200000000001</v>
      </c>
      <c r="R70" s="217">
        <f t="shared" si="38"/>
        <v>119.94200000000001</v>
      </c>
      <c r="S70" s="413">
        <f t="shared" si="35"/>
        <v>0.0008281072963645859</v>
      </c>
      <c r="T70" s="221"/>
      <c r="U70" s="218"/>
      <c r="V70" s="217"/>
      <c r="W70" s="218"/>
      <c r="X70" s="217">
        <f t="shared" si="36"/>
        <v>0</v>
      </c>
      <c r="Y70" s="216" t="str">
        <f t="shared" si="37"/>
        <v>         /0</v>
      </c>
    </row>
    <row r="71" spans="1:25" s="208" customFormat="1" ht="19.5" customHeight="1">
      <c r="A71" s="223" t="s">
        <v>175</v>
      </c>
      <c r="B71" s="221">
        <v>20.613</v>
      </c>
      <c r="C71" s="218">
        <v>31.952</v>
      </c>
      <c r="D71" s="217">
        <v>0</v>
      </c>
      <c r="E71" s="218">
        <v>0</v>
      </c>
      <c r="F71" s="217">
        <f>SUM(B71:E71)</f>
        <v>52.565</v>
      </c>
      <c r="G71" s="220">
        <f>F71/$F$9</f>
        <v>0.001032837695681628</v>
      </c>
      <c r="H71" s="221"/>
      <c r="I71" s="218"/>
      <c r="J71" s="217"/>
      <c r="K71" s="218"/>
      <c r="L71" s="217">
        <f>SUM(H71:K71)</f>
        <v>0</v>
      </c>
      <c r="M71" s="393" t="str">
        <f t="shared" si="31"/>
        <v>         /0</v>
      </c>
      <c r="N71" s="398">
        <v>61.096999999999994</v>
      </c>
      <c r="O71" s="218">
        <v>73.66799999999999</v>
      </c>
      <c r="P71" s="217"/>
      <c r="Q71" s="218"/>
      <c r="R71" s="217">
        <f>SUM(N71:Q71)</f>
        <v>134.765</v>
      </c>
      <c r="S71" s="413">
        <f>R71/$R$9</f>
        <v>0.0009304487151671091</v>
      </c>
      <c r="T71" s="221"/>
      <c r="U71" s="218"/>
      <c r="V71" s="217"/>
      <c r="W71" s="218"/>
      <c r="X71" s="217">
        <f>SUM(T71:W71)</f>
        <v>0</v>
      </c>
      <c r="Y71" s="216" t="str">
        <f>IF(ISERROR(R71/X71-1),"         /0",IF(R71/X71&gt;5,"  *  ",(R71/X71-1)))</f>
        <v>         /0</v>
      </c>
    </row>
    <row r="72" spans="1:25" s="208" customFormat="1" ht="19.5" customHeight="1" thickBot="1">
      <c r="A72" s="223" t="s">
        <v>168</v>
      </c>
      <c r="B72" s="221">
        <v>29.682</v>
      </c>
      <c r="C72" s="218">
        <v>13.255</v>
      </c>
      <c r="D72" s="217">
        <v>1.6</v>
      </c>
      <c r="E72" s="218">
        <v>0.8500000000000001</v>
      </c>
      <c r="F72" s="217">
        <f>SUM(B72:E72)</f>
        <v>45.387</v>
      </c>
      <c r="G72" s="220">
        <f>F72/$F$9</f>
        <v>0.0008917988108799021</v>
      </c>
      <c r="H72" s="221">
        <v>516.7579999999999</v>
      </c>
      <c r="I72" s="218">
        <v>400.43800000000005</v>
      </c>
      <c r="J72" s="217">
        <v>3.654</v>
      </c>
      <c r="K72" s="218">
        <v>358.818</v>
      </c>
      <c r="L72" s="217">
        <f>SUM(H72:K72)</f>
        <v>1279.668</v>
      </c>
      <c r="M72" s="393">
        <f t="shared" si="31"/>
        <v>-0.9645322067911365</v>
      </c>
      <c r="N72" s="398">
        <v>470.635</v>
      </c>
      <c r="O72" s="218">
        <v>298.666</v>
      </c>
      <c r="P72" s="217">
        <v>3.154</v>
      </c>
      <c r="Q72" s="218">
        <v>42.394999999999996</v>
      </c>
      <c r="R72" s="217">
        <f>SUM(N72:Q72)</f>
        <v>814.8499999999999</v>
      </c>
      <c r="S72" s="413">
        <f>R72/$R$9</f>
        <v>0.005625912778198485</v>
      </c>
      <c r="T72" s="221">
        <v>1304.407</v>
      </c>
      <c r="U72" s="218">
        <v>918.2159999999999</v>
      </c>
      <c r="V72" s="217">
        <v>5.228</v>
      </c>
      <c r="W72" s="218">
        <v>739.9290000000001</v>
      </c>
      <c r="X72" s="217">
        <f>SUM(T72:W72)</f>
        <v>2967.7799999999997</v>
      </c>
      <c r="Y72" s="216">
        <f>IF(ISERROR(R72/X72-1),"         /0",IF(R72/X72&gt;5,"  *  ",(R72/X72-1)))</f>
        <v>-0.7254344998618496</v>
      </c>
    </row>
    <row r="73" spans="1:25" s="224" customFormat="1" ht="19.5" customHeight="1">
      <c r="A73" s="231" t="s">
        <v>57</v>
      </c>
      <c r="B73" s="228">
        <f>SUM(B74:B77)</f>
        <v>249.722</v>
      </c>
      <c r="C73" s="227">
        <f>SUM(C74:C77)</f>
        <v>71.588</v>
      </c>
      <c r="D73" s="226">
        <f>SUM(D74:D77)</f>
        <v>0</v>
      </c>
      <c r="E73" s="227">
        <f>SUM(E74:E77)</f>
        <v>0</v>
      </c>
      <c r="F73" s="226">
        <f>SUM(B73:E73)</f>
        <v>321.31</v>
      </c>
      <c r="G73" s="229">
        <f>F73/$F$9</f>
        <v>0.006313346903823151</v>
      </c>
      <c r="H73" s="228">
        <f>SUM(H74:H77)</f>
        <v>401.858</v>
      </c>
      <c r="I73" s="227">
        <f>SUM(I74:I77)</f>
        <v>199.875</v>
      </c>
      <c r="J73" s="226">
        <f>SUM(J74:J77)</f>
        <v>0</v>
      </c>
      <c r="K73" s="227">
        <f>SUM(K74:K77)</f>
        <v>98.571</v>
      </c>
      <c r="L73" s="226">
        <f>SUM(H73:K73)</f>
        <v>700.304</v>
      </c>
      <c r="M73" s="392">
        <f t="shared" si="31"/>
        <v>-0.5411849710982659</v>
      </c>
      <c r="N73" s="397">
        <f>SUM(N74:N77)</f>
        <v>881.9820000000001</v>
      </c>
      <c r="O73" s="227">
        <f>SUM(O74:O77)</f>
        <v>249.149</v>
      </c>
      <c r="P73" s="226">
        <f>SUM(P74:P77)</f>
        <v>47.335</v>
      </c>
      <c r="Q73" s="227">
        <f>SUM(Q74:Q77)</f>
        <v>4.9270000000000005</v>
      </c>
      <c r="R73" s="226">
        <f>SUM(N73:Q73)</f>
        <v>1183.393</v>
      </c>
      <c r="S73" s="412">
        <f>R73/$R$9</f>
        <v>0.008170418850500879</v>
      </c>
      <c r="T73" s="228">
        <f>SUM(T74:T77)</f>
        <v>1555.3490000000002</v>
      </c>
      <c r="U73" s="227">
        <f>SUM(U74:U77)</f>
        <v>553.314</v>
      </c>
      <c r="V73" s="226">
        <f>SUM(V74:V77)</f>
        <v>0</v>
      </c>
      <c r="W73" s="227">
        <f>SUM(W74:W77)</f>
        <v>266.206</v>
      </c>
      <c r="X73" s="226">
        <f>SUM(T73:W73)</f>
        <v>2374.869</v>
      </c>
      <c r="Y73" s="225">
        <f>IF(ISERROR(R73/X73-1),"         /0",IF(R73/X73&gt;5,"  *  ",(R73/X73-1)))</f>
        <v>-0.5017017780770223</v>
      </c>
    </row>
    <row r="74" spans="1:25" ht="19.5" customHeight="1">
      <c r="A74" s="223" t="s">
        <v>210</v>
      </c>
      <c r="B74" s="221">
        <v>90.862</v>
      </c>
      <c r="C74" s="218">
        <v>24.976</v>
      </c>
      <c r="D74" s="217">
        <v>0</v>
      </c>
      <c r="E74" s="218">
        <v>0</v>
      </c>
      <c r="F74" s="217">
        <f>SUM(B74:E74)</f>
        <v>115.838</v>
      </c>
      <c r="G74" s="220">
        <f>F74/$F$9</f>
        <v>0.002276074441022894</v>
      </c>
      <c r="H74" s="221"/>
      <c r="I74" s="218"/>
      <c r="J74" s="217"/>
      <c r="K74" s="218"/>
      <c r="L74" s="217">
        <f>SUM(H74:K74)</f>
        <v>0</v>
      </c>
      <c r="M74" s="393" t="str">
        <f t="shared" si="31"/>
        <v>         /0</v>
      </c>
      <c r="N74" s="398">
        <v>177.274</v>
      </c>
      <c r="O74" s="218">
        <v>107.95</v>
      </c>
      <c r="P74" s="217"/>
      <c r="Q74" s="218"/>
      <c r="R74" s="217">
        <f>SUM(N74:Q74)</f>
        <v>285.224</v>
      </c>
      <c r="S74" s="413">
        <f>R74/$R$9</f>
        <v>0.0019692524344957782</v>
      </c>
      <c r="T74" s="221"/>
      <c r="U74" s="218"/>
      <c r="V74" s="217"/>
      <c r="W74" s="218"/>
      <c r="X74" s="217">
        <f>SUM(T74:W74)</f>
        <v>0</v>
      </c>
      <c r="Y74" s="216" t="str">
        <f>IF(ISERROR(R74/X74-1),"         /0",IF(R74/X74&gt;5,"  *  ",(R74/X74-1)))</f>
        <v>         /0</v>
      </c>
    </row>
    <row r="75" spans="1:25" ht="19.5" customHeight="1">
      <c r="A75" s="223" t="s">
        <v>200</v>
      </c>
      <c r="B75" s="221">
        <v>30.635</v>
      </c>
      <c r="C75" s="218">
        <v>22.89</v>
      </c>
      <c r="D75" s="217">
        <v>0</v>
      </c>
      <c r="E75" s="218">
        <v>0</v>
      </c>
      <c r="F75" s="217">
        <f>SUM(B75:E75)</f>
        <v>53.525000000000006</v>
      </c>
      <c r="G75" s="220">
        <f>F75/$F$9</f>
        <v>0.0010517005167194739</v>
      </c>
      <c r="H75" s="221">
        <v>10.205</v>
      </c>
      <c r="I75" s="218">
        <v>33.828</v>
      </c>
      <c r="J75" s="217">
        <v>0</v>
      </c>
      <c r="K75" s="218">
        <v>0</v>
      </c>
      <c r="L75" s="217">
        <f>SUM(H75:K75)</f>
        <v>44.033</v>
      </c>
      <c r="M75" s="393">
        <f>IF(ISERROR(F75/L75-1),"         /0",(F75/L75-1))</f>
        <v>0.21556559852837665</v>
      </c>
      <c r="N75" s="398">
        <v>37.794000000000004</v>
      </c>
      <c r="O75" s="218">
        <v>52.794</v>
      </c>
      <c r="P75" s="217"/>
      <c r="Q75" s="218"/>
      <c r="R75" s="217">
        <f>SUM(N75:Q75)</f>
        <v>90.588</v>
      </c>
      <c r="S75" s="413">
        <f>R75/$R$9</f>
        <v>0.0006254404942645203</v>
      </c>
      <c r="T75" s="221">
        <v>16.598</v>
      </c>
      <c r="U75" s="218">
        <v>43.035000000000004</v>
      </c>
      <c r="V75" s="217">
        <v>0</v>
      </c>
      <c r="W75" s="218">
        <v>0</v>
      </c>
      <c r="X75" s="217">
        <f>SUM(T75:W75)</f>
        <v>59.633</v>
      </c>
      <c r="Y75" s="216">
        <f>IF(ISERROR(R75/X75-1),"         /0",IF(R75/X75&gt;5,"  *  ",(R75/X75-1)))</f>
        <v>0.519091778042359</v>
      </c>
    </row>
    <row r="76" spans="1:25" ht="19.5" customHeight="1">
      <c r="A76" s="223" t="s">
        <v>169</v>
      </c>
      <c r="B76" s="221">
        <v>41.271</v>
      </c>
      <c r="C76" s="218">
        <v>10.129</v>
      </c>
      <c r="D76" s="217">
        <v>0</v>
      </c>
      <c r="E76" s="218">
        <v>0</v>
      </c>
      <c r="F76" s="217">
        <f>SUM(B76:E76)</f>
        <v>51.4</v>
      </c>
      <c r="G76" s="220">
        <f>F76/$F$9</f>
        <v>0.0010099468764013257</v>
      </c>
      <c r="H76" s="221">
        <v>79.499</v>
      </c>
      <c r="I76" s="218">
        <v>45.939</v>
      </c>
      <c r="J76" s="217"/>
      <c r="K76" s="218"/>
      <c r="L76" s="217">
        <f>SUM(H76:K76)</f>
        <v>125.43799999999999</v>
      </c>
      <c r="M76" s="393">
        <f>IF(ISERROR(F76/L76-1),"         /0",(F76/L76-1))</f>
        <v>-0.5902358137087644</v>
      </c>
      <c r="N76" s="398">
        <v>275.53000000000003</v>
      </c>
      <c r="O76" s="218">
        <v>30.750999999999998</v>
      </c>
      <c r="P76" s="217"/>
      <c r="Q76" s="218"/>
      <c r="R76" s="217">
        <f>SUM(N76:Q76)</f>
        <v>306.281</v>
      </c>
      <c r="S76" s="413">
        <f>R76/$R$9</f>
        <v>0.0021146348304834145</v>
      </c>
      <c r="T76" s="221">
        <v>395.63800000000003</v>
      </c>
      <c r="U76" s="218">
        <v>181.11599999999999</v>
      </c>
      <c r="V76" s="217"/>
      <c r="W76" s="218"/>
      <c r="X76" s="217">
        <f>SUM(T76:W76)</f>
        <v>576.754</v>
      </c>
      <c r="Y76" s="216">
        <f>IF(ISERROR(R76/X76-1),"         /0",IF(R76/X76&gt;5,"  *  ",(R76/X76-1)))</f>
        <v>-0.4689573024200959</v>
      </c>
    </row>
    <row r="77" spans="1:25" ht="19.5" customHeight="1" thickBot="1">
      <c r="A77" s="223" t="s">
        <v>168</v>
      </c>
      <c r="B77" s="221">
        <v>86.95400000000001</v>
      </c>
      <c r="C77" s="218">
        <v>13.593</v>
      </c>
      <c r="D77" s="217">
        <v>0</v>
      </c>
      <c r="E77" s="218">
        <v>0</v>
      </c>
      <c r="F77" s="217">
        <f>SUM(B77:E77)</f>
        <v>100.54700000000001</v>
      </c>
      <c r="G77" s="220">
        <f>F77/$F$9</f>
        <v>0.001975625069679457</v>
      </c>
      <c r="H77" s="221">
        <v>312.154</v>
      </c>
      <c r="I77" s="218">
        <v>120.10799999999999</v>
      </c>
      <c r="J77" s="217">
        <v>0</v>
      </c>
      <c r="K77" s="218">
        <v>98.571</v>
      </c>
      <c r="L77" s="217">
        <f>SUM(H77:K77)</f>
        <v>530.833</v>
      </c>
      <c r="M77" s="393">
        <f>IF(ISERROR(F77/L77-1),"         /0",(F77/L77-1))</f>
        <v>-0.8105863802740221</v>
      </c>
      <c r="N77" s="398">
        <v>391.384</v>
      </c>
      <c r="O77" s="218">
        <v>57.653999999999996</v>
      </c>
      <c r="P77" s="217">
        <v>47.335</v>
      </c>
      <c r="Q77" s="218">
        <v>4.9270000000000005</v>
      </c>
      <c r="R77" s="217">
        <f>SUM(N77:Q77)</f>
        <v>501.3</v>
      </c>
      <c r="S77" s="413">
        <f>R77/$R$9</f>
        <v>0.003461091091257165</v>
      </c>
      <c r="T77" s="221">
        <v>1143.113</v>
      </c>
      <c r="U77" s="218">
        <v>329.16299999999995</v>
      </c>
      <c r="V77" s="217">
        <v>0</v>
      </c>
      <c r="W77" s="218">
        <v>266.206</v>
      </c>
      <c r="X77" s="217">
        <f>SUM(T77:W77)</f>
        <v>1738.482</v>
      </c>
      <c r="Y77" s="216">
        <f>IF(ISERROR(R77/X77-1),"         /0",IF(R77/X77&gt;5,"  *  ",(R77/X77-1)))</f>
        <v>-0.7116449868333408</v>
      </c>
    </row>
    <row r="78" spans="1:25" s="318" customFormat="1" ht="19.5" customHeight="1" thickBot="1">
      <c r="A78" s="324" t="s">
        <v>56</v>
      </c>
      <c r="B78" s="322">
        <v>165.357</v>
      </c>
      <c r="C78" s="321">
        <v>0</v>
      </c>
      <c r="D78" s="320">
        <v>0</v>
      </c>
      <c r="E78" s="321">
        <v>0</v>
      </c>
      <c r="F78" s="320">
        <f>SUM(B78:E78)</f>
        <v>165.357</v>
      </c>
      <c r="G78" s="323">
        <f>F78/$F$9</f>
        <v>0.0032490619774531906</v>
      </c>
      <c r="H78" s="322">
        <v>96.25999999999999</v>
      </c>
      <c r="I78" s="321">
        <v>47.294</v>
      </c>
      <c r="J78" s="320">
        <v>0.28</v>
      </c>
      <c r="K78" s="321">
        <v>9.747</v>
      </c>
      <c r="L78" s="320">
        <f>SUM(H78:K78)</f>
        <v>153.58099999999996</v>
      </c>
      <c r="M78" s="395">
        <f t="shared" si="31"/>
        <v>0.07667615134684658</v>
      </c>
      <c r="N78" s="400">
        <v>328.062</v>
      </c>
      <c r="O78" s="321">
        <v>0</v>
      </c>
      <c r="P78" s="320">
        <v>0</v>
      </c>
      <c r="Q78" s="321">
        <v>0</v>
      </c>
      <c r="R78" s="320">
        <f>SUM(N78:Q78)</f>
        <v>328.062</v>
      </c>
      <c r="S78" s="415">
        <f>R78/$R$9</f>
        <v>0.0022650158898464153</v>
      </c>
      <c r="T78" s="322">
        <v>238.07899999999998</v>
      </c>
      <c r="U78" s="321">
        <v>47.294</v>
      </c>
      <c r="V78" s="320">
        <v>0.42999999999999994</v>
      </c>
      <c r="W78" s="321">
        <v>10.047</v>
      </c>
      <c r="X78" s="320">
        <f>SUM(T78:W78)</f>
        <v>295.85</v>
      </c>
      <c r="Y78" s="319">
        <f>IF(ISERROR(R78/X78-1),"         /0",IF(R78/X78&gt;5,"  *  ",(R78/X78-1)))</f>
        <v>0.10887949974649302</v>
      </c>
    </row>
    <row r="79" ht="15" thickTop="1">
      <c r="A79" s="116" t="s">
        <v>43</v>
      </c>
    </row>
    <row r="80" ht="14.25">
      <c r="A80" s="116" t="s">
        <v>55</v>
      </c>
    </row>
    <row r="81" ht="14.25">
      <c r="A81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9:Y65536 M79:M65536 Y3 M3">
    <cfRule type="cellIs" priority="4" dxfId="101" operator="lessThan" stopIfTrue="1">
      <formula>0</formula>
    </cfRule>
  </conditionalFormatting>
  <conditionalFormatting sqref="Y9:Y78 M9:M78">
    <cfRule type="cellIs" priority="5" dxfId="101" operator="lessThan" stopIfTrue="1">
      <formula>0</formula>
    </cfRule>
    <cfRule type="cellIs" priority="6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2"/>
  <sheetViews>
    <sheetView showGridLines="0" zoomScale="75" zoomScaleNormal="75" zoomScalePageLayoutView="0" workbookViewId="0" topLeftCell="C1">
      <selection activeCell="U10" sqref="U10:X59"/>
    </sheetView>
  </sheetViews>
  <sheetFormatPr defaultColWidth="8.00390625" defaultRowHeight="15"/>
  <cols>
    <col min="1" max="1" width="25.28125" style="123" customWidth="1"/>
    <col min="2" max="2" width="39.421875" style="123" customWidth="1"/>
    <col min="3" max="3" width="12.28125" style="123" customWidth="1"/>
    <col min="4" max="4" width="12.28125" style="123" bestFit="1" customWidth="1"/>
    <col min="5" max="5" width="9.140625" style="123" bestFit="1" customWidth="1"/>
    <col min="6" max="6" width="11.28125" style="123" bestFit="1" customWidth="1"/>
    <col min="7" max="7" width="11.7109375" style="123" customWidth="1"/>
    <col min="8" max="8" width="10.28125" style="123" customWidth="1"/>
    <col min="9" max="10" width="12.7109375" style="123" bestFit="1" customWidth="1"/>
    <col min="11" max="11" width="9.7109375" style="123" bestFit="1" customWidth="1"/>
    <col min="12" max="12" width="10.7109375" style="123" bestFit="1" customWidth="1"/>
    <col min="13" max="13" width="12.7109375" style="123" bestFit="1" customWidth="1"/>
    <col min="14" max="14" width="9.28125" style="123" customWidth="1"/>
    <col min="15" max="16" width="13.00390625" style="123" bestFit="1" customWidth="1"/>
    <col min="17" max="18" width="10.7109375" style="123" bestFit="1" customWidth="1"/>
    <col min="19" max="19" width="13.00390625" style="123" bestFit="1" customWidth="1"/>
    <col min="20" max="20" width="10.7109375" style="123" customWidth="1"/>
    <col min="21" max="22" width="13.140625" style="123" bestFit="1" customWidth="1"/>
    <col min="23" max="23" width="10.28125" style="123" customWidth="1"/>
    <col min="24" max="24" width="10.8515625" style="123" bestFit="1" customWidth="1"/>
    <col min="25" max="25" width="13.00390625" style="123" bestFit="1" customWidth="1"/>
    <col min="26" max="26" width="9.8515625" style="123" bestFit="1" customWidth="1"/>
    <col min="27" max="16384" width="8.00390625" style="123" customWidth="1"/>
  </cols>
  <sheetData>
    <row r="1" spans="25:26" ht="21" thickBot="1">
      <c r="Y1" s="663" t="s">
        <v>28</v>
      </c>
      <c r="Z1" s="664"/>
    </row>
    <row r="2" ht="9.75" customHeight="1" thickBot="1"/>
    <row r="3" spans="1:26" ht="24" customHeight="1" thickTop="1">
      <c r="A3" s="574" t="s">
        <v>120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6"/>
    </row>
    <row r="4" spans="1:26" ht="21" customHeight="1" thickBot="1">
      <c r="A4" s="588" t="s">
        <v>45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90"/>
    </row>
    <row r="5" spans="1:26" s="169" customFormat="1" ht="19.5" customHeight="1" thickBot="1" thickTop="1">
      <c r="A5" s="657" t="s">
        <v>121</v>
      </c>
      <c r="B5" s="657" t="s">
        <v>122</v>
      </c>
      <c r="C5" s="592" t="s">
        <v>36</v>
      </c>
      <c r="D5" s="593"/>
      <c r="E5" s="593"/>
      <c r="F5" s="593"/>
      <c r="G5" s="593"/>
      <c r="H5" s="593"/>
      <c r="I5" s="593"/>
      <c r="J5" s="593"/>
      <c r="K5" s="594"/>
      <c r="L5" s="594"/>
      <c r="M5" s="594"/>
      <c r="N5" s="595"/>
      <c r="O5" s="596" t="s">
        <v>35</v>
      </c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5"/>
    </row>
    <row r="6" spans="1:26" s="168" customFormat="1" ht="26.25" customHeight="1" thickBot="1">
      <c r="A6" s="658"/>
      <c r="B6" s="658"/>
      <c r="C6" s="665" t="s">
        <v>147</v>
      </c>
      <c r="D6" s="666"/>
      <c r="E6" s="666"/>
      <c r="F6" s="666"/>
      <c r="G6" s="667"/>
      <c r="H6" s="581" t="s">
        <v>34</v>
      </c>
      <c r="I6" s="665" t="s">
        <v>148</v>
      </c>
      <c r="J6" s="666"/>
      <c r="K6" s="666"/>
      <c r="L6" s="666"/>
      <c r="M6" s="667"/>
      <c r="N6" s="581" t="s">
        <v>33</v>
      </c>
      <c r="O6" s="668" t="s">
        <v>149</v>
      </c>
      <c r="P6" s="666"/>
      <c r="Q6" s="666"/>
      <c r="R6" s="666"/>
      <c r="S6" s="667"/>
      <c r="T6" s="581" t="s">
        <v>34</v>
      </c>
      <c r="U6" s="668" t="s">
        <v>150</v>
      </c>
      <c r="V6" s="666"/>
      <c r="W6" s="666"/>
      <c r="X6" s="666"/>
      <c r="Y6" s="667"/>
      <c r="Z6" s="581" t="s">
        <v>33</v>
      </c>
    </row>
    <row r="7" spans="1:26" s="163" customFormat="1" ht="26.25" customHeight="1">
      <c r="A7" s="659"/>
      <c r="B7" s="659"/>
      <c r="C7" s="564" t="s">
        <v>22</v>
      </c>
      <c r="D7" s="565"/>
      <c r="E7" s="566" t="s">
        <v>21</v>
      </c>
      <c r="F7" s="567"/>
      <c r="G7" s="568" t="s">
        <v>17</v>
      </c>
      <c r="H7" s="582"/>
      <c r="I7" s="564" t="s">
        <v>22</v>
      </c>
      <c r="J7" s="565"/>
      <c r="K7" s="566" t="s">
        <v>21</v>
      </c>
      <c r="L7" s="567"/>
      <c r="M7" s="568" t="s">
        <v>17</v>
      </c>
      <c r="N7" s="582"/>
      <c r="O7" s="565" t="s">
        <v>22</v>
      </c>
      <c r="P7" s="565"/>
      <c r="Q7" s="570" t="s">
        <v>21</v>
      </c>
      <c r="R7" s="565"/>
      <c r="S7" s="568" t="s">
        <v>17</v>
      </c>
      <c r="T7" s="582"/>
      <c r="U7" s="571" t="s">
        <v>22</v>
      </c>
      <c r="V7" s="567"/>
      <c r="W7" s="566" t="s">
        <v>21</v>
      </c>
      <c r="X7" s="587"/>
      <c r="Y7" s="568" t="s">
        <v>17</v>
      </c>
      <c r="Z7" s="582"/>
    </row>
    <row r="8" spans="1:26" s="163" customFormat="1" ht="15.75" thickBot="1">
      <c r="A8" s="660"/>
      <c r="B8" s="660"/>
      <c r="C8" s="166" t="s">
        <v>19</v>
      </c>
      <c r="D8" s="164" t="s">
        <v>18</v>
      </c>
      <c r="E8" s="165" t="s">
        <v>19</v>
      </c>
      <c r="F8" s="164" t="s">
        <v>18</v>
      </c>
      <c r="G8" s="569"/>
      <c r="H8" s="583"/>
      <c r="I8" s="166" t="s">
        <v>19</v>
      </c>
      <c r="J8" s="164" t="s">
        <v>18</v>
      </c>
      <c r="K8" s="165" t="s">
        <v>19</v>
      </c>
      <c r="L8" s="164" t="s">
        <v>18</v>
      </c>
      <c r="M8" s="569"/>
      <c r="N8" s="583"/>
      <c r="O8" s="167" t="s">
        <v>19</v>
      </c>
      <c r="P8" s="164" t="s">
        <v>18</v>
      </c>
      <c r="Q8" s="165" t="s">
        <v>19</v>
      </c>
      <c r="R8" s="164" t="s">
        <v>18</v>
      </c>
      <c r="S8" s="569"/>
      <c r="T8" s="583"/>
      <c r="U8" s="166" t="s">
        <v>19</v>
      </c>
      <c r="V8" s="164" t="s">
        <v>18</v>
      </c>
      <c r="W8" s="165" t="s">
        <v>19</v>
      </c>
      <c r="X8" s="164" t="s">
        <v>18</v>
      </c>
      <c r="Y8" s="569"/>
      <c r="Z8" s="583"/>
    </row>
    <row r="9" spans="1:26" s="152" customFormat="1" ht="18" customHeight="1" thickBot="1" thickTop="1">
      <c r="A9" s="162" t="s">
        <v>24</v>
      </c>
      <c r="B9" s="360"/>
      <c r="C9" s="161">
        <f>SUM(C10:C59)</f>
        <v>1720177</v>
      </c>
      <c r="D9" s="155">
        <f>SUM(D10:D59)</f>
        <v>1720177</v>
      </c>
      <c r="E9" s="156">
        <f>SUM(E10:E59)</f>
        <v>65560</v>
      </c>
      <c r="F9" s="155">
        <f>SUM(F10:F59)</f>
        <v>65560</v>
      </c>
      <c r="G9" s="154">
        <f>SUM(C9:F9)</f>
        <v>3571474</v>
      </c>
      <c r="H9" s="158">
        <f aca="true" t="shared" si="0" ref="H9:H18">G9/$G$9</f>
        <v>1</v>
      </c>
      <c r="I9" s="157">
        <f>SUM(I10:I59)</f>
        <v>1582445</v>
      </c>
      <c r="J9" s="155">
        <f>SUM(J10:J59)</f>
        <v>1582445</v>
      </c>
      <c r="K9" s="156">
        <f>SUM(K10:K59)</f>
        <v>67761</v>
      </c>
      <c r="L9" s="155">
        <f>SUM(L10:L59)</f>
        <v>67761</v>
      </c>
      <c r="M9" s="154">
        <f aca="true" t="shared" si="1" ref="M9:M18">SUM(I9:L9)</f>
        <v>3300412</v>
      </c>
      <c r="N9" s="160">
        <f aca="true" t="shared" si="2" ref="N9:N18">IF(ISERROR(G9/M9-1),"         /0",(G9/M9-1))</f>
        <v>0.08212974622562275</v>
      </c>
      <c r="O9" s="159">
        <f>SUM(O10:O59)</f>
        <v>5073899</v>
      </c>
      <c r="P9" s="155">
        <f>SUM(P10:P59)</f>
        <v>5073899</v>
      </c>
      <c r="Q9" s="156">
        <f>SUM(Q10:Q59)</f>
        <v>205529</v>
      </c>
      <c r="R9" s="155">
        <f>SUM(R10:R59)</f>
        <v>205529</v>
      </c>
      <c r="S9" s="154">
        <f aca="true" t="shared" si="3" ref="S9:S18">SUM(O9:R9)</f>
        <v>10558856</v>
      </c>
      <c r="T9" s="158">
        <f aca="true" t="shared" si="4" ref="T9:T18">S9/$S$9</f>
        <v>1</v>
      </c>
      <c r="U9" s="157">
        <f>SUM(U10:U59)</f>
        <v>4611029</v>
      </c>
      <c r="V9" s="155">
        <f>SUM(V10:V59)</f>
        <v>4611029</v>
      </c>
      <c r="W9" s="156">
        <f>SUM(W10:W59)</f>
        <v>207045</v>
      </c>
      <c r="X9" s="155">
        <f>SUM(X10:X59)</f>
        <v>207045</v>
      </c>
      <c r="Y9" s="154">
        <f aca="true" t="shared" si="5" ref="Y9:Y18">SUM(U9:X9)</f>
        <v>9636148</v>
      </c>
      <c r="Z9" s="153">
        <f>IF(ISERROR(S9/Y9-1),"         /0",(S9/Y9-1))</f>
        <v>0.0957548597219553</v>
      </c>
    </row>
    <row r="10" spans="1:26" ht="21" customHeight="1" thickTop="1">
      <c r="A10" s="151" t="s">
        <v>368</v>
      </c>
      <c r="B10" s="361" t="s">
        <v>369</v>
      </c>
      <c r="C10" s="149">
        <v>645982</v>
      </c>
      <c r="D10" s="145">
        <v>631712</v>
      </c>
      <c r="E10" s="146">
        <v>13806</v>
      </c>
      <c r="F10" s="145">
        <v>13835</v>
      </c>
      <c r="G10" s="144">
        <f aca="true" t="shared" si="6" ref="G10:G59">SUM(C10:F10)</f>
        <v>1305335</v>
      </c>
      <c r="H10" s="148">
        <f t="shared" si="0"/>
        <v>0.36548915097799956</v>
      </c>
      <c r="I10" s="147">
        <v>576615</v>
      </c>
      <c r="J10" s="145">
        <v>591969</v>
      </c>
      <c r="K10" s="146">
        <v>16030</v>
      </c>
      <c r="L10" s="145">
        <v>15300</v>
      </c>
      <c r="M10" s="144">
        <f t="shared" si="1"/>
        <v>1199914</v>
      </c>
      <c r="N10" s="150">
        <f t="shared" si="2"/>
        <v>0.08785712976096627</v>
      </c>
      <c r="O10" s="149">
        <v>1818506</v>
      </c>
      <c r="P10" s="145">
        <v>1926061</v>
      </c>
      <c r="Q10" s="146">
        <v>44353</v>
      </c>
      <c r="R10" s="145">
        <v>44625</v>
      </c>
      <c r="S10" s="144">
        <f t="shared" si="3"/>
        <v>3833545</v>
      </c>
      <c r="T10" s="148">
        <f t="shared" si="4"/>
        <v>0.36306442667652633</v>
      </c>
      <c r="U10" s="147">
        <v>1621875</v>
      </c>
      <c r="V10" s="145">
        <v>1711977</v>
      </c>
      <c r="W10" s="146">
        <v>47712</v>
      </c>
      <c r="X10" s="145">
        <v>47773</v>
      </c>
      <c r="Y10" s="144">
        <f t="shared" si="5"/>
        <v>3429337</v>
      </c>
      <c r="Z10" s="143">
        <f aca="true" t="shared" si="7" ref="Z10:Z18">IF(ISERROR(S10/Y10-1),"         /0",IF(S10/Y10&gt;5,"  *  ",(S10/Y10-1)))</f>
        <v>0.11786768112903445</v>
      </c>
    </row>
    <row r="11" spans="1:26" ht="21" customHeight="1">
      <c r="A11" s="142" t="s">
        <v>370</v>
      </c>
      <c r="B11" s="362" t="s">
        <v>371</v>
      </c>
      <c r="C11" s="140">
        <v>204910</v>
      </c>
      <c r="D11" s="136">
        <v>206430</v>
      </c>
      <c r="E11" s="137">
        <v>1943</v>
      </c>
      <c r="F11" s="136">
        <v>1917</v>
      </c>
      <c r="G11" s="135">
        <f t="shared" si="6"/>
        <v>415200</v>
      </c>
      <c r="H11" s="139">
        <f t="shared" si="0"/>
        <v>0.11625452124248979</v>
      </c>
      <c r="I11" s="138">
        <v>204307</v>
      </c>
      <c r="J11" s="136">
        <v>203904</v>
      </c>
      <c r="K11" s="137">
        <v>961</v>
      </c>
      <c r="L11" s="136">
        <v>1143</v>
      </c>
      <c r="M11" s="135">
        <f t="shared" si="1"/>
        <v>410315</v>
      </c>
      <c r="N11" s="141">
        <f t="shared" si="2"/>
        <v>0.011905487247602542</v>
      </c>
      <c r="O11" s="140">
        <v>599799</v>
      </c>
      <c r="P11" s="136">
        <v>590492</v>
      </c>
      <c r="Q11" s="137">
        <v>5723</v>
      </c>
      <c r="R11" s="136">
        <v>6321</v>
      </c>
      <c r="S11" s="135">
        <f t="shared" si="3"/>
        <v>1202335</v>
      </c>
      <c r="T11" s="139">
        <f t="shared" si="4"/>
        <v>0.11386981695744312</v>
      </c>
      <c r="U11" s="138">
        <v>600871</v>
      </c>
      <c r="V11" s="136">
        <v>598259</v>
      </c>
      <c r="W11" s="137">
        <v>3369</v>
      </c>
      <c r="X11" s="136">
        <v>4400</v>
      </c>
      <c r="Y11" s="135">
        <f t="shared" si="5"/>
        <v>1206899</v>
      </c>
      <c r="Z11" s="134">
        <f t="shared" si="7"/>
        <v>-0.003781592328769845</v>
      </c>
    </row>
    <row r="12" spans="1:26" ht="21" customHeight="1">
      <c r="A12" s="142" t="s">
        <v>372</v>
      </c>
      <c r="B12" s="362" t="s">
        <v>373</v>
      </c>
      <c r="C12" s="140">
        <v>149983</v>
      </c>
      <c r="D12" s="136">
        <v>149970</v>
      </c>
      <c r="E12" s="137">
        <v>3889</v>
      </c>
      <c r="F12" s="136">
        <v>3860</v>
      </c>
      <c r="G12" s="135">
        <f t="shared" si="6"/>
        <v>307702</v>
      </c>
      <c r="H12" s="139">
        <f t="shared" si="0"/>
        <v>0.08615546410249661</v>
      </c>
      <c r="I12" s="138">
        <v>146003</v>
      </c>
      <c r="J12" s="136">
        <v>145888</v>
      </c>
      <c r="K12" s="137">
        <v>2570</v>
      </c>
      <c r="L12" s="136">
        <v>2758</v>
      </c>
      <c r="M12" s="135">
        <f t="shared" si="1"/>
        <v>297219</v>
      </c>
      <c r="N12" s="141">
        <f t="shared" si="2"/>
        <v>0.03527028891154327</v>
      </c>
      <c r="O12" s="140">
        <v>452245</v>
      </c>
      <c r="P12" s="136">
        <v>436787</v>
      </c>
      <c r="Q12" s="137">
        <v>13162</v>
      </c>
      <c r="R12" s="136">
        <v>12648</v>
      </c>
      <c r="S12" s="135">
        <f t="shared" si="3"/>
        <v>914842</v>
      </c>
      <c r="T12" s="139">
        <f t="shared" si="4"/>
        <v>0.08664215138458181</v>
      </c>
      <c r="U12" s="138">
        <v>425499</v>
      </c>
      <c r="V12" s="136">
        <v>414641</v>
      </c>
      <c r="W12" s="137">
        <v>7448</v>
      </c>
      <c r="X12" s="136">
        <v>8080</v>
      </c>
      <c r="Y12" s="135">
        <f t="shared" si="5"/>
        <v>855668</v>
      </c>
      <c r="Z12" s="134">
        <f t="shared" si="7"/>
        <v>0.06915532659863399</v>
      </c>
    </row>
    <row r="13" spans="1:26" ht="21" customHeight="1">
      <c r="A13" s="142" t="s">
        <v>374</v>
      </c>
      <c r="B13" s="362" t="s">
        <v>375</v>
      </c>
      <c r="C13" s="140">
        <v>118717</v>
      </c>
      <c r="D13" s="136">
        <v>122406</v>
      </c>
      <c r="E13" s="137">
        <v>962</v>
      </c>
      <c r="F13" s="136">
        <v>820</v>
      </c>
      <c r="G13" s="135">
        <f t="shared" si="6"/>
        <v>242905</v>
      </c>
      <c r="H13" s="139">
        <f t="shared" si="0"/>
        <v>0.06801253488055632</v>
      </c>
      <c r="I13" s="138">
        <v>114094</v>
      </c>
      <c r="J13" s="136">
        <v>112219</v>
      </c>
      <c r="K13" s="137">
        <v>259</v>
      </c>
      <c r="L13" s="136">
        <v>332</v>
      </c>
      <c r="M13" s="135">
        <f t="shared" si="1"/>
        <v>226904</v>
      </c>
      <c r="N13" s="141">
        <f t="shared" si="2"/>
        <v>0.07051880971688473</v>
      </c>
      <c r="O13" s="140">
        <v>375605</v>
      </c>
      <c r="P13" s="136">
        <v>368163</v>
      </c>
      <c r="Q13" s="137">
        <v>1277</v>
      </c>
      <c r="R13" s="136">
        <v>1087</v>
      </c>
      <c r="S13" s="135">
        <f t="shared" si="3"/>
        <v>746132</v>
      </c>
      <c r="T13" s="139">
        <f t="shared" si="4"/>
        <v>0.07066409467086207</v>
      </c>
      <c r="U13" s="138">
        <v>355830</v>
      </c>
      <c r="V13" s="136">
        <v>344543</v>
      </c>
      <c r="W13" s="137">
        <v>1509</v>
      </c>
      <c r="X13" s="136">
        <v>1374</v>
      </c>
      <c r="Y13" s="135">
        <f t="shared" si="5"/>
        <v>703256</v>
      </c>
      <c r="Z13" s="134">
        <f t="shared" si="7"/>
        <v>0.060967841013798596</v>
      </c>
    </row>
    <row r="14" spans="1:26" ht="21" customHeight="1">
      <c r="A14" s="142" t="s">
        <v>376</v>
      </c>
      <c r="B14" s="362" t="s">
        <v>377</v>
      </c>
      <c r="C14" s="140">
        <v>96299</v>
      </c>
      <c r="D14" s="136">
        <v>96282</v>
      </c>
      <c r="E14" s="137">
        <v>935</v>
      </c>
      <c r="F14" s="136">
        <v>765</v>
      </c>
      <c r="G14" s="135">
        <f t="shared" si="6"/>
        <v>194281</v>
      </c>
      <c r="H14" s="139">
        <f t="shared" si="0"/>
        <v>0.054397988057591905</v>
      </c>
      <c r="I14" s="138">
        <v>86338</v>
      </c>
      <c r="J14" s="136">
        <v>80865</v>
      </c>
      <c r="K14" s="137">
        <v>1617</v>
      </c>
      <c r="L14" s="136">
        <v>1300</v>
      </c>
      <c r="M14" s="135">
        <f t="shared" si="1"/>
        <v>170120</v>
      </c>
      <c r="N14" s="141">
        <f t="shared" si="2"/>
        <v>0.14202327768633904</v>
      </c>
      <c r="O14" s="140">
        <v>286238</v>
      </c>
      <c r="P14" s="136">
        <v>268456</v>
      </c>
      <c r="Q14" s="137">
        <v>3909</v>
      </c>
      <c r="R14" s="136">
        <v>3947</v>
      </c>
      <c r="S14" s="135">
        <f t="shared" si="3"/>
        <v>562550</v>
      </c>
      <c r="T14" s="139">
        <f t="shared" si="4"/>
        <v>0.0532775520378344</v>
      </c>
      <c r="U14" s="138">
        <v>248460</v>
      </c>
      <c r="V14" s="136">
        <v>235339</v>
      </c>
      <c r="W14" s="137">
        <v>3665</v>
      </c>
      <c r="X14" s="136">
        <v>3540</v>
      </c>
      <c r="Y14" s="135">
        <f t="shared" si="5"/>
        <v>491004</v>
      </c>
      <c r="Z14" s="134">
        <f t="shared" si="7"/>
        <v>0.14571368054028078</v>
      </c>
    </row>
    <row r="15" spans="1:26" ht="21" customHeight="1">
      <c r="A15" s="142" t="s">
        <v>378</v>
      </c>
      <c r="B15" s="362" t="s">
        <v>379</v>
      </c>
      <c r="C15" s="140">
        <v>66523</v>
      </c>
      <c r="D15" s="136">
        <v>67100</v>
      </c>
      <c r="E15" s="137">
        <v>1227</v>
      </c>
      <c r="F15" s="136">
        <v>1271</v>
      </c>
      <c r="G15" s="135">
        <f t="shared" si="6"/>
        <v>136121</v>
      </c>
      <c r="H15" s="139">
        <f t="shared" si="0"/>
        <v>0.03811339519761309</v>
      </c>
      <c r="I15" s="138">
        <v>61579</v>
      </c>
      <c r="J15" s="136">
        <v>62154</v>
      </c>
      <c r="K15" s="137">
        <v>1864</v>
      </c>
      <c r="L15" s="136">
        <v>1840</v>
      </c>
      <c r="M15" s="135">
        <f t="shared" si="1"/>
        <v>127437</v>
      </c>
      <c r="N15" s="141">
        <f t="shared" si="2"/>
        <v>0.06814347481500671</v>
      </c>
      <c r="O15" s="140">
        <v>196272</v>
      </c>
      <c r="P15" s="136">
        <v>190301</v>
      </c>
      <c r="Q15" s="137">
        <v>3406</v>
      </c>
      <c r="R15" s="136">
        <v>3583</v>
      </c>
      <c r="S15" s="135">
        <f t="shared" si="3"/>
        <v>393562</v>
      </c>
      <c r="T15" s="139">
        <f t="shared" si="4"/>
        <v>0.03727316671427283</v>
      </c>
      <c r="U15" s="138">
        <v>172977</v>
      </c>
      <c r="V15" s="136">
        <v>169797</v>
      </c>
      <c r="W15" s="137">
        <v>5055</v>
      </c>
      <c r="X15" s="136">
        <v>4857</v>
      </c>
      <c r="Y15" s="135">
        <f t="shared" si="5"/>
        <v>352686</v>
      </c>
      <c r="Z15" s="134">
        <f t="shared" si="7"/>
        <v>0.11589912840316874</v>
      </c>
    </row>
    <row r="16" spans="1:26" ht="21" customHeight="1">
      <c r="A16" s="142" t="s">
        <v>380</v>
      </c>
      <c r="B16" s="362" t="s">
        <v>381</v>
      </c>
      <c r="C16" s="140">
        <v>50249</v>
      </c>
      <c r="D16" s="136">
        <v>53484</v>
      </c>
      <c r="E16" s="137">
        <v>13117</v>
      </c>
      <c r="F16" s="136">
        <v>12726</v>
      </c>
      <c r="G16" s="135">
        <f t="shared" si="6"/>
        <v>129576</v>
      </c>
      <c r="H16" s="139">
        <f>G16/$G$9</f>
        <v>0.03628081850798858</v>
      </c>
      <c r="I16" s="138">
        <v>42200</v>
      </c>
      <c r="J16" s="136">
        <v>42118</v>
      </c>
      <c r="K16" s="137">
        <v>10977</v>
      </c>
      <c r="L16" s="136">
        <v>11269</v>
      </c>
      <c r="M16" s="135">
        <f>SUM(I16:L16)</f>
        <v>106564</v>
      </c>
      <c r="N16" s="141">
        <f>IF(ISERROR(G16/M16-1),"         /0",(G16/M16-1))</f>
        <v>0.21594534739686955</v>
      </c>
      <c r="O16" s="140">
        <v>159659</v>
      </c>
      <c r="P16" s="136">
        <v>156995</v>
      </c>
      <c r="Q16" s="137">
        <v>40781</v>
      </c>
      <c r="R16" s="136">
        <v>40158</v>
      </c>
      <c r="S16" s="135">
        <f>SUM(O16:R16)</f>
        <v>397593</v>
      </c>
      <c r="T16" s="139">
        <f>S16/$S$9</f>
        <v>0.03765493155697928</v>
      </c>
      <c r="U16" s="138">
        <v>139874</v>
      </c>
      <c r="V16" s="136">
        <v>134208</v>
      </c>
      <c r="W16" s="137">
        <v>35915</v>
      </c>
      <c r="X16" s="136">
        <v>35398</v>
      </c>
      <c r="Y16" s="135">
        <f>SUM(U16:X16)</f>
        <v>345395</v>
      </c>
      <c r="Z16" s="134">
        <f>IF(ISERROR(S16/Y16-1),"         /0",IF(S16/Y16&gt;5,"  *  ",(S16/Y16-1)))</f>
        <v>0.15112552295198256</v>
      </c>
    </row>
    <row r="17" spans="1:26" ht="21" customHeight="1">
      <c r="A17" s="142" t="s">
        <v>382</v>
      </c>
      <c r="B17" s="362" t="s">
        <v>383</v>
      </c>
      <c r="C17" s="140">
        <v>51920</v>
      </c>
      <c r="D17" s="136">
        <v>52344</v>
      </c>
      <c r="E17" s="137">
        <v>1746</v>
      </c>
      <c r="F17" s="136">
        <v>1779</v>
      </c>
      <c r="G17" s="135">
        <f t="shared" si="6"/>
        <v>107789</v>
      </c>
      <c r="H17" s="139">
        <f>G17/$G$9</f>
        <v>0.030180536103580763</v>
      </c>
      <c r="I17" s="138">
        <v>48936</v>
      </c>
      <c r="J17" s="136">
        <v>48203</v>
      </c>
      <c r="K17" s="137">
        <v>1562</v>
      </c>
      <c r="L17" s="136">
        <v>1412</v>
      </c>
      <c r="M17" s="135">
        <f>SUM(I17:L17)</f>
        <v>100113</v>
      </c>
      <c r="N17" s="141">
        <f>IF(ISERROR(G17/M17-1),"         /0",(G17/M17-1))</f>
        <v>0.07667335910421214</v>
      </c>
      <c r="O17" s="140">
        <v>151832</v>
      </c>
      <c r="P17" s="136">
        <v>144447</v>
      </c>
      <c r="Q17" s="137">
        <v>4718</v>
      </c>
      <c r="R17" s="136">
        <v>4537</v>
      </c>
      <c r="S17" s="135">
        <f>SUM(O17:R17)</f>
        <v>305534</v>
      </c>
      <c r="T17" s="139">
        <f>S17/$S$9</f>
        <v>0.02893627870292009</v>
      </c>
      <c r="U17" s="138">
        <v>136721</v>
      </c>
      <c r="V17" s="136">
        <v>127446</v>
      </c>
      <c r="W17" s="137">
        <v>4177</v>
      </c>
      <c r="X17" s="136">
        <v>4186</v>
      </c>
      <c r="Y17" s="135">
        <f>SUM(U17:X17)</f>
        <v>272530</v>
      </c>
      <c r="Z17" s="134">
        <f>IF(ISERROR(S17/Y17-1),"         /0",IF(S17/Y17&gt;5,"  *  ",(S17/Y17-1)))</f>
        <v>0.12110226397093893</v>
      </c>
    </row>
    <row r="18" spans="1:26" ht="21" customHeight="1">
      <c r="A18" s="142" t="s">
        <v>384</v>
      </c>
      <c r="B18" s="362" t="s">
        <v>385</v>
      </c>
      <c r="C18" s="140">
        <v>50481</v>
      </c>
      <c r="D18" s="136">
        <v>52874</v>
      </c>
      <c r="E18" s="137">
        <v>76</v>
      </c>
      <c r="F18" s="136">
        <v>64</v>
      </c>
      <c r="G18" s="135">
        <f t="shared" si="6"/>
        <v>103495</v>
      </c>
      <c r="H18" s="139">
        <f t="shared" si="0"/>
        <v>0.02897823139689663</v>
      </c>
      <c r="I18" s="138">
        <v>45542</v>
      </c>
      <c r="J18" s="136">
        <v>42865</v>
      </c>
      <c r="K18" s="137">
        <v>388</v>
      </c>
      <c r="L18" s="136">
        <v>384</v>
      </c>
      <c r="M18" s="135">
        <f t="shared" si="1"/>
        <v>89179</v>
      </c>
      <c r="N18" s="141">
        <f t="shared" si="2"/>
        <v>0.16053106673095674</v>
      </c>
      <c r="O18" s="140">
        <v>172170</v>
      </c>
      <c r="P18" s="136">
        <v>164380</v>
      </c>
      <c r="Q18" s="137">
        <v>146</v>
      </c>
      <c r="R18" s="136">
        <v>135</v>
      </c>
      <c r="S18" s="135">
        <f t="shared" si="3"/>
        <v>336831</v>
      </c>
      <c r="T18" s="139">
        <f t="shared" si="4"/>
        <v>0.03190033086917749</v>
      </c>
      <c r="U18" s="138">
        <v>145912</v>
      </c>
      <c r="V18" s="136">
        <v>138616</v>
      </c>
      <c r="W18" s="137">
        <v>1794</v>
      </c>
      <c r="X18" s="136">
        <v>1472</v>
      </c>
      <c r="Y18" s="135">
        <f t="shared" si="5"/>
        <v>287794</v>
      </c>
      <c r="Z18" s="134">
        <f t="shared" si="7"/>
        <v>0.1703892367457278</v>
      </c>
    </row>
    <row r="19" spans="1:26" ht="21" customHeight="1">
      <c r="A19" s="142" t="s">
        <v>386</v>
      </c>
      <c r="B19" s="362" t="s">
        <v>387</v>
      </c>
      <c r="C19" s="140">
        <v>41544</v>
      </c>
      <c r="D19" s="136">
        <v>40770</v>
      </c>
      <c r="E19" s="137">
        <v>1551</v>
      </c>
      <c r="F19" s="136">
        <v>1485</v>
      </c>
      <c r="G19" s="135">
        <f t="shared" si="6"/>
        <v>85350</v>
      </c>
      <c r="H19" s="139">
        <f aca="true" t="shared" si="8" ref="H19:H29">G19/$G$9</f>
        <v>0.02389769602130661</v>
      </c>
      <c r="I19" s="138">
        <v>36986</v>
      </c>
      <c r="J19" s="136">
        <v>36529</v>
      </c>
      <c r="K19" s="137">
        <v>1199</v>
      </c>
      <c r="L19" s="136">
        <v>1176</v>
      </c>
      <c r="M19" s="135">
        <f aca="true" t="shared" si="9" ref="M19:M29">SUM(I19:L19)</f>
        <v>75890</v>
      </c>
      <c r="N19" s="141">
        <f aca="true" t="shared" si="10" ref="N19:N29">IF(ISERROR(G19/M19-1),"         /0",(G19/M19-1))</f>
        <v>0.12465410462511528</v>
      </c>
      <c r="O19" s="140">
        <v>117840</v>
      </c>
      <c r="P19" s="136">
        <v>122813</v>
      </c>
      <c r="Q19" s="137">
        <v>4289</v>
      </c>
      <c r="R19" s="136">
        <v>4831</v>
      </c>
      <c r="S19" s="135">
        <f aca="true" t="shared" si="11" ref="S19:S29">SUM(O19:R19)</f>
        <v>249773</v>
      </c>
      <c r="T19" s="139">
        <f aca="true" t="shared" si="12" ref="T19:T29">S19/$S$9</f>
        <v>0.023655308870582193</v>
      </c>
      <c r="U19" s="138">
        <v>106539</v>
      </c>
      <c r="V19" s="136">
        <v>111603</v>
      </c>
      <c r="W19" s="137">
        <v>3740</v>
      </c>
      <c r="X19" s="136">
        <v>4266</v>
      </c>
      <c r="Y19" s="135">
        <f aca="true" t="shared" si="13" ref="Y19:Y29">SUM(U19:X19)</f>
        <v>226148</v>
      </c>
      <c r="Z19" s="134">
        <f aca="true" t="shared" si="14" ref="Z19:Z29">IF(ISERROR(S19/Y19-1),"         /0",IF(S19/Y19&gt;5,"  *  ",(S19/Y19-1)))</f>
        <v>0.10446698622141248</v>
      </c>
    </row>
    <row r="20" spans="1:26" ht="21" customHeight="1">
      <c r="A20" s="142" t="s">
        <v>388</v>
      </c>
      <c r="B20" s="362" t="s">
        <v>389</v>
      </c>
      <c r="C20" s="140">
        <v>41565</v>
      </c>
      <c r="D20" s="136">
        <v>42191</v>
      </c>
      <c r="E20" s="137">
        <v>233</v>
      </c>
      <c r="F20" s="136">
        <v>236</v>
      </c>
      <c r="G20" s="135">
        <f t="shared" si="6"/>
        <v>84225</v>
      </c>
      <c r="H20" s="139">
        <f t="shared" si="8"/>
        <v>0.023582700028055643</v>
      </c>
      <c r="I20" s="138">
        <v>29554</v>
      </c>
      <c r="J20" s="136">
        <v>28944</v>
      </c>
      <c r="K20" s="137">
        <v>196</v>
      </c>
      <c r="L20" s="136">
        <v>201</v>
      </c>
      <c r="M20" s="135">
        <f t="shared" si="9"/>
        <v>58895</v>
      </c>
      <c r="N20" s="141">
        <f t="shared" si="10"/>
        <v>0.43008744375583663</v>
      </c>
      <c r="O20" s="140">
        <v>131957</v>
      </c>
      <c r="P20" s="136">
        <v>125573</v>
      </c>
      <c r="Q20" s="137">
        <v>538</v>
      </c>
      <c r="R20" s="136">
        <v>805</v>
      </c>
      <c r="S20" s="135">
        <f t="shared" si="11"/>
        <v>258873</v>
      </c>
      <c r="T20" s="139">
        <f t="shared" si="12"/>
        <v>0.02451714466036851</v>
      </c>
      <c r="U20" s="138">
        <v>93543</v>
      </c>
      <c r="V20" s="136">
        <v>90517</v>
      </c>
      <c r="W20" s="137">
        <v>580</v>
      </c>
      <c r="X20" s="136">
        <v>663</v>
      </c>
      <c r="Y20" s="135">
        <f t="shared" si="13"/>
        <v>185303</v>
      </c>
      <c r="Z20" s="134">
        <f t="shared" si="14"/>
        <v>0.39702541243261047</v>
      </c>
    </row>
    <row r="21" spans="1:26" ht="21" customHeight="1">
      <c r="A21" s="142" t="s">
        <v>390</v>
      </c>
      <c r="B21" s="362" t="s">
        <v>391</v>
      </c>
      <c r="C21" s="140">
        <v>33597</v>
      </c>
      <c r="D21" s="136">
        <v>35473</v>
      </c>
      <c r="E21" s="137">
        <v>343</v>
      </c>
      <c r="F21" s="136">
        <v>143</v>
      </c>
      <c r="G21" s="135">
        <f t="shared" si="6"/>
        <v>69556</v>
      </c>
      <c r="H21" s="139">
        <f>G21/$G$9</f>
        <v>0.019475432272501494</v>
      </c>
      <c r="I21" s="138">
        <v>27890</v>
      </c>
      <c r="J21" s="136">
        <v>27138</v>
      </c>
      <c r="K21" s="137">
        <v>67</v>
      </c>
      <c r="L21" s="136">
        <v>94</v>
      </c>
      <c r="M21" s="135">
        <f>SUM(I21:L21)</f>
        <v>55189</v>
      </c>
      <c r="N21" s="141">
        <f>IF(ISERROR(G21/M21-1),"         /0",(G21/M21-1))</f>
        <v>0.2603236152131765</v>
      </c>
      <c r="O21" s="140">
        <v>107221</v>
      </c>
      <c r="P21" s="136">
        <v>99965</v>
      </c>
      <c r="Q21" s="137">
        <v>999</v>
      </c>
      <c r="R21" s="136">
        <v>302</v>
      </c>
      <c r="S21" s="135">
        <f>SUM(O21:R21)</f>
        <v>208487</v>
      </c>
      <c r="T21" s="139">
        <f>S21/$S$9</f>
        <v>0.01974522618738242</v>
      </c>
      <c r="U21" s="138">
        <v>90732</v>
      </c>
      <c r="V21" s="136">
        <v>81819</v>
      </c>
      <c r="W21" s="137">
        <v>209</v>
      </c>
      <c r="X21" s="136">
        <v>246</v>
      </c>
      <c r="Y21" s="135">
        <f>SUM(U21:X21)</f>
        <v>173006</v>
      </c>
      <c r="Z21" s="134">
        <f>IF(ISERROR(S21/Y21-1),"         /0",IF(S21/Y21&gt;5,"  *  ",(S21/Y21-1)))</f>
        <v>0.2050853727616384</v>
      </c>
    </row>
    <row r="22" spans="1:26" ht="21" customHeight="1">
      <c r="A22" s="142" t="s">
        <v>392</v>
      </c>
      <c r="B22" s="362" t="s">
        <v>392</v>
      </c>
      <c r="C22" s="140">
        <v>15929</v>
      </c>
      <c r="D22" s="136">
        <v>15541</v>
      </c>
      <c r="E22" s="137">
        <v>1095</v>
      </c>
      <c r="F22" s="136">
        <v>1073</v>
      </c>
      <c r="G22" s="135">
        <f t="shared" si="6"/>
        <v>33638</v>
      </c>
      <c r="H22" s="139">
        <f>G22/$G$9</f>
        <v>0.009418520196423101</v>
      </c>
      <c r="I22" s="138">
        <v>17940</v>
      </c>
      <c r="J22" s="136">
        <v>17212</v>
      </c>
      <c r="K22" s="137">
        <v>1826</v>
      </c>
      <c r="L22" s="136">
        <v>1890</v>
      </c>
      <c r="M22" s="135">
        <f>SUM(I22:L22)</f>
        <v>38868</v>
      </c>
      <c r="N22" s="141">
        <f>IF(ISERROR(G22/M22-1),"         /0",(G22/M22-1))</f>
        <v>-0.1345579911495317</v>
      </c>
      <c r="O22" s="140">
        <v>46862</v>
      </c>
      <c r="P22" s="136">
        <v>44805</v>
      </c>
      <c r="Q22" s="137">
        <v>3128</v>
      </c>
      <c r="R22" s="136">
        <v>3162</v>
      </c>
      <c r="S22" s="135">
        <f>SUM(O22:R22)</f>
        <v>97957</v>
      </c>
      <c r="T22" s="139">
        <f>S22/$S$9</f>
        <v>0.0092772360945163</v>
      </c>
      <c r="U22" s="138">
        <v>50209</v>
      </c>
      <c r="V22" s="136">
        <v>48602</v>
      </c>
      <c r="W22" s="137">
        <v>4789</v>
      </c>
      <c r="X22" s="136">
        <v>4782</v>
      </c>
      <c r="Y22" s="135">
        <f>SUM(U22:X22)</f>
        <v>108382</v>
      </c>
      <c r="Z22" s="134">
        <f>IF(ISERROR(S22/Y22-1),"         /0",IF(S22/Y22&gt;5,"  *  ",(S22/Y22-1)))</f>
        <v>-0.09618755881973018</v>
      </c>
    </row>
    <row r="23" spans="1:26" ht="21" customHeight="1">
      <c r="A23" s="142" t="s">
        <v>393</v>
      </c>
      <c r="B23" s="362" t="s">
        <v>394</v>
      </c>
      <c r="C23" s="140">
        <v>14773</v>
      </c>
      <c r="D23" s="136">
        <v>13744</v>
      </c>
      <c r="E23" s="137">
        <v>1012</v>
      </c>
      <c r="F23" s="136">
        <v>1015</v>
      </c>
      <c r="G23" s="135">
        <f t="shared" si="6"/>
        <v>30544</v>
      </c>
      <c r="H23" s="139">
        <f>G23/$G$9</f>
        <v>0.008552211215873334</v>
      </c>
      <c r="I23" s="138">
        <v>12387</v>
      </c>
      <c r="J23" s="136">
        <v>11871</v>
      </c>
      <c r="K23" s="137">
        <v>630</v>
      </c>
      <c r="L23" s="136">
        <v>651</v>
      </c>
      <c r="M23" s="135">
        <f>SUM(I23:L23)</f>
        <v>25539</v>
      </c>
      <c r="N23" s="141">
        <f>IF(ISERROR(G23/M23-1),"         /0",(G23/M23-1))</f>
        <v>0.19597478366419985</v>
      </c>
      <c r="O23" s="140">
        <v>44892</v>
      </c>
      <c r="P23" s="136">
        <v>38018</v>
      </c>
      <c r="Q23" s="137">
        <v>3191</v>
      </c>
      <c r="R23" s="136">
        <v>3778</v>
      </c>
      <c r="S23" s="135">
        <f>SUM(O23:R23)</f>
        <v>89879</v>
      </c>
      <c r="T23" s="139">
        <f>S23/$S$9</f>
        <v>0.00851219109342906</v>
      </c>
      <c r="U23" s="138">
        <v>40173</v>
      </c>
      <c r="V23" s="136">
        <v>34983</v>
      </c>
      <c r="W23" s="137">
        <v>2146</v>
      </c>
      <c r="X23" s="136">
        <v>2432</v>
      </c>
      <c r="Y23" s="135">
        <f>SUM(U23:X23)</f>
        <v>79734</v>
      </c>
      <c r="Z23" s="134">
        <f>IF(ISERROR(S23/Y23-1),"         /0",IF(S23/Y23&gt;5,"  *  ",(S23/Y23-1)))</f>
        <v>0.12723555823111843</v>
      </c>
    </row>
    <row r="24" spans="1:26" ht="21" customHeight="1">
      <c r="A24" s="142" t="s">
        <v>395</v>
      </c>
      <c r="B24" s="362" t="s">
        <v>396</v>
      </c>
      <c r="C24" s="140">
        <v>14344</v>
      </c>
      <c r="D24" s="136">
        <v>14548</v>
      </c>
      <c r="E24" s="137">
        <v>10</v>
      </c>
      <c r="F24" s="136">
        <v>16</v>
      </c>
      <c r="G24" s="135">
        <f t="shared" si="6"/>
        <v>28918</v>
      </c>
      <c r="H24" s="139">
        <f t="shared" si="8"/>
        <v>0.008096937006961272</v>
      </c>
      <c r="I24" s="138">
        <v>13310</v>
      </c>
      <c r="J24" s="136">
        <v>12421</v>
      </c>
      <c r="K24" s="137">
        <v>89</v>
      </c>
      <c r="L24" s="136">
        <v>153</v>
      </c>
      <c r="M24" s="135">
        <f t="shared" si="9"/>
        <v>25973</v>
      </c>
      <c r="N24" s="141">
        <f t="shared" si="10"/>
        <v>0.11338697878566206</v>
      </c>
      <c r="O24" s="140">
        <v>46056</v>
      </c>
      <c r="P24" s="136">
        <v>42571</v>
      </c>
      <c r="Q24" s="137">
        <v>74</v>
      </c>
      <c r="R24" s="136">
        <v>33</v>
      </c>
      <c r="S24" s="135">
        <f t="shared" si="11"/>
        <v>88734</v>
      </c>
      <c r="T24" s="139">
        <f t="shared" si="12"/>
        <v>0.00840375131548342</v>
      </c>
      <c r="U24" s="138">
        <v>36469</v>
      </c>
      <c r="V24" s="136">
        <v>33100</v>
      </c>
      <c r="W24" s="137">
        <v>113</v>
      </c>
      <c r="X24" s="136">
        <v>190</v>
      </c>
      <c r="Y24" s="135">
        <f t="shared" si="13"/>
        <v>69872</v>
      </c>
      <c r="Z24" s="134">
        <f t="shared" si="14"/>
        <v>0.26995076711701405</v>
      </c>
    </row>
    <row r="25" spans="1:26" ht="21" customHeight="1">
      <c r="A25" s="142" t="s">
        <v>397</v>
      </c>
      <c r="B25" s="362" t="s">
        <v>398</v>
      </c>
      <c r="C25" s="140">
        <v>13885</v>
      </c>
      <c r="D25" s="136">
        <v>14337</v>
      </c>
      <c r="E25" s="137">
        <v>77</v>
      </c>
      <c r="F25" s="136">
        <v>49</v>
      </c>
      <c r="G25" s="135">
        <f t="shared" si="6"/>
        <v>28348</v>
      </c>
      <c r="H25" s="139">
        <f t="shared" si="8"/>
        <v>0.007937339037047448</v>
      </c>
      <c r="I25" s="138">
        <v>13946</v>
      </c>
      <c r="J25" s="136">
        <v>13633</v>
      </c>
      <c r="K25" s="137">
        <v>37</v>
      </c>
      <c r="L25" s="136">
        <v>45</v>
      </c>
      <c r="M25" s="135">
        <f t="shared" si="9"/>
        <v>27661</v>
      </c>
      <c r="N25" s="141">
        <f t="shared" si="10"/>
        <v>0.024836412277213338</v>
      </c>
      <c r="O25" s="140">
        <v>42367</v>
      </c>
      <c r="P25" s="136">
        <v>39545</v>
      </c>
      <c r="Q25" s="137">
        <v>199</v>
      </c>
      <c r="R25" s="136">
        <v>182</v>
      </c>
      <c r="S25" s="135">
        <f t="shared" si="11"/>
        <v>82293</v>
      </c>
      <c r="T25" s="139">
        <f t="shared" si="12"/>
        <v>0.007793742049328071</v>
      </c>
      <c r="U25" s="138">
        <v>41439</v>
      </c>
      <c r="V25" s="136">
        <v>38917</v>
      </c>
      <c r="W25" s="137">
        <v>297</v>
      </c>
      <c r="X25" s="136">
        <v>310</v>
      </c>
      <c r="Y25" s="135">
        <f t="shared" si="13"/>
        <v>80963</v>
      </c>
      <c r="Z25" s="134">
        <f t="shared" si="14"/>
        <v>0.01642725689512492</v>
      </c>
    </row>
    <row r="26" spans="1:26" ht="21" customHeight="1">
      <c r="A26" s="142" t="s">
        <v>399</v>
      </c>
      <c r="B26" s="362" t="s">
        <v>400</v>
      </c>
      <c r="C26" s="140">
        <v>12374</v>
      </c>
      <c r="D26" s="136">
        <v>12103</v>
      </c>
      <c r="E26" s="137">
        <v>606</v>
      </c>
      <c r="F26" s="136">
        <v>612</v>
      </c>
      <c r="G26" s="135">
        <f t="shared" si="6"/>
        <v>25695</v>
      </c>
      <c r="H26" s="139">
        <f t="shared" si="8"/>
        <v>0.00719450848585206</v>
      </c>
      <c r="I26" s="138">
        <v>13800</v>
      </c>
      <c r="J26" s="136">
        <v>13251</v>
      </c>
      <c r="K26" s="137">
        <v>598</v>
      </c>
      <c r="L26" s="136">
        <v>577</v>
      </c>
      <c r="M26" s="135">
        <f t="shared" si="9"/>
        <v>28226</v>
      </c>
      <c r="N26" s="141">
        <f t="shared" si="10"/>
        <v>-0.08966909941188972</v>
      </c>
      <c r="O26" s="140">
        <v>33603</v>
      </c>
      <c r="P26" s="136">
        <v>32488</v>
      </c>
      <c r="Q26" s="137">
        <v>1757</v>
      </c>
      <c r="R26" s="136">
        <v>1666</v>
      </c>
      <c r="S26" s="135">
        <f t="shared" si="11"/>
        <v>69514</v>
      </c>
      <c r="T26" s="139">
        <f t="shared" si="12"/>
        <v>0.006583478361670999</v>
      </c>
      <c r="U26" s="138">
        <v>37220</v>
      </c>
      <c r="V26" s="136">
        <v>35595</v>
      </c>
      <c r="W26" s="137">
        <v>1704</v>
      </c>
      <c r="X26" s="136">
        <v>1738</v>
      </c>
      <c r="Y26" s="135">
        <f t="shared" si="13"/>
        <v>76257</v>
      </c>
      <c r="Z26" s="134">
        <f t="shared" si="14"/>
        <v>-0.08842466921069536</v>
      </c>
    </row>
    <row r="27" spans="1:26" ht="21" customHeight="1">
      <c r="A27" s="142" t="s">
        <v>401</v>
      </c>
      <c r="B27" s="362" t="s">
        <v>402</v>
      </c>
      <c r="C27" s="140">
        <v>11014</v>
      </c>
      <c r="D27" s="136">
        <v>11567</v>
      </c>
      <c r="E27" s="137">
        <v>44</v>
      </c>
      <c r="F27" s="136">
        <v>121</v>
      </c>
      <c r="G27" s="135">
        <f t="shared" si="6"/>
        <v>22746</v>
      </c>
      <c r="H27" s="139">
        <f t="shared" si="8"/>
        <v>0.006368798988876862</v>
      </c>
      <c r="I27" s="138">
        <v>9589</v>
      </c>
      <c r="J27" s="136">
        <v>9547</v>
      </c>
      <c r="K27" s="137">
        <v>67</v>
      </c>
      <c r="L27" s="136">
        <v>97</v>
      </c>
      <c r="M27" s="135">
        <f t="shared" si="9"/>
        <v>19300</v>
      </c>
      <c r="N27" s="141">
        <f t="shared" si="10"/>
        <v>0.1785492227979275</v>
      </c>
      <c r="O27" s="140">
        <v>34192</v>
      </c>
      <c r="P27" s="136">
        <v>32475</v>
      </c>
      <c r="Q27" s="137">
        <v>59</v>
      </c>
      <c r="R27" s="136">
        <v>130</v>
      </c>
      <c r="S27" s="135">
        <f t="shared" si="11"/>
        <v>66856</v>
      </c>
      <c r="T27" s="139">
        <f t="shared" si="12"/>
        <v>0.006331746545269677</v>
      </c>
      <c r="U27" s="138">
        <v>27693</v>
      </c>
      <c r="V27" s="136">
        <v>26270</v>
      </c>
      <c r="W27" s="137">
        <v>222</v>
      </c>
      <c r="X27" s="136">
        <v>182</v>
      </c>
      <c r="Y27" s="135">
        <f t="shared" si="13"/>
        <v>54367</v>
      </c>
      <c r="Z27" s="134">
        <f t="shared" si="14"/>
        <v>0.2297165559990435</v>
      </c>
    </row>
    <row r="28" spans="1:26" ht="21" customHeight="1">
      <c r="A28" s="142" t="s">
        <v>403</v>
      </c>
      <c r="B28" s="362" t="s">
        <v>404</v>
      </c>
      <c r="C28" s="140">
        <v>5902</v>
      </c>
      <c r="D28" s="136">
        <v>5586</v>
      </c>
      <c r="E28" s="137">
        <v>3445</v>
      </c>
      <c r="F28" s="136">
        <v>3473</v>
      </c>
      <c r="G28" s="135">
        <f t="shared" si="6"/>
        <v>18406</v>
      </c>
      <c r="H28" s="139">
        <f t="shared" si="8"/>
        <v>0.005153614446024247</v>
      </c>
      <c r="I28" s="138">
        <v>3300</v>
      </c>
      <c r="J28" s="136">
        <v>3314</v>
      </c>
      <c r="K28" s="137">
        <v>3587</v>
      </c>
      <c r="L28" s="136">
        <v>3681</v>
      </c>
      <c r="M28" s="135">
        <f t="shared" si="9"/>
        <v>13882</v>
      </c>
      <c r="N28" s="141">
        <f t="shared" si="10"/>
        <v>0.325889641262066</v>
      </c>
      <c r="O28" s="140">
        <v>16880</v>
      </c>
      <c r="P28" s="136">
        <v>15619</v>
      </c>
      <c r="Q28" s="137">
        <v>10526</v>
      </c>
      <c r="R28" s="136">
        <v>10764</v>
      </c>
      <c r="S28" s="135">
        <f t="shared" si="11"/>
        <v>53789</v>
      </c>
      <c r="T28" s="139">
        <f t="shared" si="12"/>
        <v>0.005094207175474313</v>
      </c>
      <c r="U28" s="138">
        <v>9042</v>
      </c>
      <c r="V28" s="136">
        <v>9279</v>
      </c>
      <c r="W28" s="137">
        <v>10736</v>
      </c>
      <c r="X28" s="136">
        <v>10440</v>
      </c>
      <c r="Y28" s="135">
        <f t="shared" si="13"/>
        <v>39497</v>
      </c>
      <c r="Z28" s="134">
        <f t="shared" si="14"/>
        <v>0.36185026710889434</v>
      </c>
    </row>
    <row r="29" spans="1:26" ht="21" customHeight="1">
      <c r="A29" s="142" t="s">
        <v>405</v>
      </c>
      <c r="B29" s="362" t="s">
        <v>406</v>
      </c>
      <c r="C29" s="140">
        <v>6547</v>
      </c>
      <c r="D29" s="136">
        <v>6863</v>
      </c>
      <c r="E29" s="137">
        <v>2376</v>
      </c>
      <c r="F29" s="136">
        <v>2441</v>
      </c>
      <c r="G29" s="135">
        <f t="shared" si="6"/>
        <v>18227</v>
      </c>
      <c r="H29" s="139">
        <f t="shared" si="8"/>
        <v>0.005103495083542537</v>
      </c>
      <c r="I29" s="138">
        <v>7789</v>
      </c>
      <c r="J29" s="136">
        <v>7839</v>
      </c>
      <c r="K29" s="137">
        <v>287</v>
      </c>
      <c r="L29" s="136">
        <v>196</v>
      </c>
      <c r="M29" s="135">
        <f t="shared" si="9"/>
        <v>16111</v>
      </c>
      <c r="N29" s="141">
        <f t="shared" si="10"/>
        <v>0.13133883681956426</v>
      </c>
      <c r="O29" s="140">
        <v>20996</v>
      </c>
      <c r="P29" s="136">
        <v>21456</v>
      </c>
      <c r="Q29" s="137">
        <v>7199</v>
      </c>
      <c r="R29" s="136">
        <v>7300</v>
      </c>
      <c r="S29" s="135">
        <f t="shared" si="11"/>
        <v>56951</v>
      </c>
      <c r="T29" s="139">
        <f t="shared" si="12"/>
        <v>0.005393671435617646</v>
      </c>
      <c r="U29" s="138">
        <v>24377</v>
      </c>
      <c r="V29" s="136">
        <v>25035</v>
      </c>
      <c r="W29" s="137">
        <v>1706</v>
      </c>
      <c r="X29" s="136">
        <v>1466</v>
      </c>
      <c r="Y29" s="135">
        <f t="shared" si="13"/>
        <v>52584</v>
      </c>
      <c r="Z29" s="134">
        <f t="shared" si="14"/>
        <v>0.08304807546021609</v>
      </c>
    </row>
    <row r="30" spans="1:26" ht="21" customHeight="1">
      <c r="A30" s="142" t="s">
        <v>407</v>
      </c>
      <c r="B30" s="362" t="s">
        <v>408</v>
      </c>
      <c r="C30" s="140">
        <v>8422</v>
      </c>
      <c r="D30" s="136">
        <v>8612</v>
      </c>
      <c r="E30" s="137">
        <v>49</v>
      </c>
      <c r="F30" s="136">
        <v>63</v>
      </c>
      <c r="G30" s="135">
        <f t="shared" si="6"/>
        <v>17146</v>
      </c>
      <c r="H30" s="139">
        <f>G30/$G$9</f>
        <v>0.004800818933583165</v>
      </c>
      <c r="I30" s="138">
        <v>8426</v>
      </c>
      <c r="J30" s="136">
        <v>8446</v>
      </c>
      <c r="K30" s="137">
        <v>37</v>
      </c>
      <c r="L30" s="136">
        <v>37</v>
      </c>
      <c r="M30" s="135">
        <f>SUM(I30:L30)</f>
        <v>16946</v>
      </c>
      <c r="N30" s="141">
        <f>IF(ISERROR(G30/M30-1),"         /0",(G30/M30-1))</f>
        <v>0.011802195208308719</v>
      </c>
      <c r="O30" s="140">
        <v>24524</v>
      </c>
      <c r="P30" s="136">
        <v>23938</v>
      </c>
      <c r="Q30" s="137">
        <v>186</v>
      </c>
      <c r="R30" s="136">
        <v>197</v>
      </c>
      <c r="S30" s="135">
        <f>SUM(O30:R30)</f>
        <v>48845</v>
      </c>
      <c r="T30" s="139">
        <f>S30/$S$9</f>
        <v>0.004625974632100295</v>
      </c>
      <c r="U30" s="138">
        <v>24249</v>
      </c>
      <c r="V30" s="136">
        <v>23659</v>
      </c>
      <c r="W30" s="137">
        <v>125</v>
      </c>
      <c r="X30" s="136">
        <v>123</v>
      </c>
      <c r="Y30" s="135">
        <f>SUM(U30:X30)</f>
        <v>48156</v>
      </c>
      <c r="Z30" s="134">
        <f>IF(ISERROR(S30/Y30-1),"         /0",IF(S30/Y30&gt;5,"  *  ",(S30/Y30-1)))</f>
        <v>0.014307666749729941</v>
      </c>
    </row>
    <row r="31" spans="1:26" ht="21" customHeight="1">
      <c r="A31" s="142" t="s">
        <v>409</v>
      </c>
      <c r="B31" s="362" t="s">
        <v>410</v>
      </c>
      <c r="C31" s="140">
        <v>7728</v>
      </c>
      <c r="D31" s="136">
        <v>7647</v>
      </c>
      <c r="E31" s="137">
        <v>15</v>
      </c>
      <c r="F31" s="136">
        <v>35</v>
      </c>
      <c r="G31" s="135">
        <f t="shared" si="6"/>
        <v>15425</v>
      </c>
      <c r="H31" s="139">
        <f>G31/$G$9</f>
        <v>0.004318945063018799</v>
      </c>
      <c r="I31" s="138">
        <v>6294</v>
      </c>
      <c r="J31" s="136">
        <v>6403</v>
      </c>
      <c r="K31" s="137">
        <v>12</v>
      </c>
      <c r="L31" s="136">
        <v>17</v>
      </c>
      <c r="M31" s="135">
        <f>SUM(I31:L31)</f>
        <v>12726</v>
      </c>
      <c r="N31" s="141">
        <f>IF(ISERROR(G31/M31-1),"         /0",(G31/M31-1))</f>
        <v>0.21208549426371204</v>
      </c>
      <c r="O31" s="140">
        <v>24822</v>
      </c>
      <c r="P31" s="136">
        <v>23303</v>
      </c>
      <c r="Q31" s="137">
        <v>100</v>
      </c>
      <c r="R31" s="136">
        <v>58</v>
      </c>
      <c r="S31" s="135">
        <f>SUM(O31:R31)</f>
        <v>48283</v>
      </c>
      <c r="T31" s="139">
        <f>S31/$S$9</f>
        <v>0.0045727491690387674</v>
      </c>
      <c r="U31" s="138">
        <v>20835</v>
      </c>
      <c r="V31" s="136">
        <v>20913</v>
      </c>
      <c r="W31" s="137">
        <v>73</v>
      </c>
      <c r="X31" s="136">
        <v>66</v>
      </c>
      <c r="Y31" s="135">
        <f>SUM(U31:X31)</f>
        <v>41887</v>
      </c>
      <c r="Z31" s="134">
        <f>IF(ISERROR(S31/Y31-1),"         /0",IF(S31/Y31&gt;5,"  *  ",(S31/Y31-1)))</f>
        <v>0.15269654069281646</v>
      </c>
    </row>
    <row r="32" spans="1:26" ht="21" customHeight="1">
      <c r="A32" s="142" t="s">
        <v>411</v>
      </c>
      <c r="B32" s="362" t="s">
        <v>412</v>
      </c>
      <c r="C32" s="140">
        <v>6687</v>
      </c>
      <c r="D32" s="136">
        <v>7118</v>
      </c>
      <c r="E32" s="137">
        <v>392</v>
      </c>
      <c r="F32" s="136">
        <v>450</v>
      </c>
      <c r="G32" s="135">
        <f t="shared" si="6"/>
        <v>14647</v>
      </c>
      <c r="H32" s="139">
        <f>G32/$G$9</f>
        <v>0.004101107833908353</v>
      </c>
      <c r="I32" s="138">
        <v>8826</v>
      </c>
      <c r="J32" s="136">
        <v>8604</v>
      </c>
      <c r="K32" s="137">
        <v>143</v>
      </c>
      <c r="L32" s="136">
        <v>141</v>
      </c>
      <c r="M32" s="135">
        <f>SUM(I32:L32)</f>
        <v>17714</v>
      </c>
      <c r="N32" s="141">
        <f>IF(ISERROR(G32/M32-1),"         /0",(G32/M32-1))</f>
        <v>-0.17313988935305413</v>
      </c>
      <c r="O32" s="140">
        <v>20268</v>
      </c>
      <c r="P32" s="136">
        <v>20412</v>
      </c>
      <c r="Q32" s="137">
        <v>1340</v>
      </c>
      <c r="R32" s="136">
        <v>1311</v>
      </c>
      <c r="S32" s="135">
        <f>SUM(O32:R32)</f>
        <v>43331</v>
      </c>
      <c r="T32" s="139">
        <f>S32/$S$9</f>
        <v>0.004103758967827575</v>
      </c>
      <c r="U32" s="138">
        <v>24359</v>
      </c>
      <c r="V32" s="136">
        <v>23652</v>
      </c>
      <c r="W32" s="137">
        <v>303</v>
      </c>
      <c r="X32" s="136">
        <v>314</v>
      </c>
      <c r="Y32" s="135">
        <f>SUM(U32:X32)</f>
        <v>48628</v>
      </c>
      <c r="Z32" s="134">
        <f>IF(ISERROR(S32/Y32-1),"         /0",IF(S32/Y32&gt;5,"  *  ",(S32/Y32-1)))</f>
        <v>-0.10892901209179895</v>
      </c>
    </row>
    <row r="33" spans="1:26" ht="21" customHeight="1">
      <c r="A33" s="142" t="s">
        <v>413</v>
      </c>
      <c r="B33" s="362" t="s">
        <v>414</v>
      </c>
      <c r="C33" s="140">
        <v>6504</v>
      </c>
      <c r="D33" s="136">
        <v>6362</v>
      </c>
      <c r="E33" s="137">
        <v>25</v>
      </c>
      <c r="F33" s="136">
        <v>40</v>
      </c>
      <c r="G33" s="135">
        <f t="shared" si="6"/>
        <v>12931</v>
      </c>
      <c r="H33" s="139">
        <f>G33/$G$9</f>
        <v>0.003620633945536213</v>
      </c>
      <c r="I33" s="138">
        <v>6608</v>
      </c>
      <c r="J33" s="136">
        <v>6276</v>
      </c>
      <c r="K33" s="137">
        <v>106</v>
      </c>
      <c r="L33" s="136">
        <v>108</v>
      </c>
      <c r="M33" s="135">
        <f>SUM(I33:L33)</f>
        <v>13098</v>
      </c>
      <c r="N33" s="141">
        <f>IF(ISERROR(G33/M33-1),"         /0",(G33/M33-1))</f>
        <v>-0.012750038173766964</v>
      </c>
      <c r="O33" s="140">
        <v>18382</v>
      </c>
      <c r="P33" s="136">
        <v>17671</v>
      </c>
      <c r="Q33" s="137">
        <v>90</v>
      </c>
      <c r="R33" s="136">
        <v>94</v>
      </c>
      <c r="S33" s="135">
        <f>SUM(O33:R33)</f>
        <v>36237</v>
      </c>
      <c r="T33" s="139">
        <f>S33/$S$9</f>
        <v>0.003431905880712835</v>
      </c>
      <c r="U33" s="138">
        <v>17881</v>
      </c>
      <c r="V33" s="136">
        <v>16986</v>
      </c>
      <c r="W33" s="137">
        <v>237</v>
      </c>
      <c r="X33" s="136">
        <v>247</v>
      </c>
      <c r="Y33" s="135">
        <f>SUM(U33:X33)</f>
        <v>35351</v>
      </c>
      <c r="Z33" s="134">
        <f>IF(ISERROR(S33/Y33-1),"         /0",IF(S33/Y33&gt;5,"  *  ",(S33/Y33-1)))</f>
        <v>0.025062940227999153</v>
      </c>
    </row>
    <row r="34" spans="1:26" ht="21" customHeight="1">
      <c r="A34" s="142" t="s">
        <v>415</v>
      </c>
      <c r="B34" s="362" t="s">
        <v>416</v>
      </c>
      <c r="C34" s="140">
        <v>5871</v>
      </c>
      <c r="D34" s="136">
        <v>5717</v>
      </c>
      <c r="E34" s="137">
        <v>195</v>
      </c>
      <c r="F34" s="136">
        <v>259</v>
      </c>
      <c r="G34" s="135">
        <f t="shared" si="6"/>
        <v>12042</v>
      </c>
      <c r="H34" s="139">
        <f>G34/$G$9</f>
        <v>0.0033717171117583385</v>
      </c>
      <c r="I34" s="138">
        <v>4467</v>
      </c>
      <c r="J34" s="136">
        <v>4514</v>
      </c>
      <c r="K34" s="137">
        <v>141</v>
      </c>
      <c r="L34" s="136">
        <v>155</v>
      </c>
      <c r="M34" s="135">
        <f>SUM(I34:L34)</f>
        <v>9277</v>
      </c>
      <c r="N34" s="141">
        <f>IF(ISERROR(G34/M34-1),"         /0",(G34/M34-1))</f>
        <v>0.298048938234343</v>
      </c>
      <c r="O34" s="140">
        <v>16262</v>
      </c>
      <c r="P34" s="136">
        <v>15725</v>
      </c>
      <c r="Q34" s="137">
        <v>304</v>
      </c>
      <c r="R34" s="136">
        <v>369</v>
      </c>
      <c r="S34" s="135">
        <f>SUM(O34:R34)</f>
        <v>32660</v>
      </c>
      <c r="T34" s="139">
        <f>S34/$S$9</f>
        <v>0.0030931381202660593</v>
      </c>
      <c r="U34" s="138">
        <v>12150</v>
      </c>
      <c r="V34" s="136">
        <v>12456</v>
      </c>
      <c r="W34" s="137">
        <v>468</v>
      </c>
      <c r="X34" s="136">
        <v>452</v>
      </c>
      <c r="Y34" s="135">
        <f>SUM(U34:X34)</f>
        <v>25526</v>
      </c>
      <c r="Z34" s="134">
        <f>IF(ISERROR(S34/Y34-1),"         /0",IF(S34/Y34&gt;5,"  *  ",(S34/Y34-1)))</f>
        <v>0.2794797461411893</v>
      </c>
    </row>
    <row r="35" spans="1:26" ht="21" customHeight="1">
      <c r="A35" s="142" t="s">
        <v>417</v>
      </c>
      <c r="B35" s="362" t="s">
        <v>418</v>
      </c>
      <c r="C35" s="140">
        <v>5319</v>
      </c>
      <c r="D35" s="136">
        <v>5648</v>
      </c>
      <c r="E35" s="137">
        <v>18</v>
      </c>
      <c r="F35" s="136">
        <v>16</v>
      </c>
      <c r="G35" s="135">
        <f t="shared" si="6"/>
        <v>11001</v>
      </c>
      <c r="H35" s="139">
        <f aca="true" t="shared" si="15" ref="H35:H47">G35/$G$9</f>
        <v>0.003080240819336778</v>
      </c>
      <c r="I35" s="138">
        <v>5159</v>
      </c>
      <c r="J35" s="136">
        <v>5177</v>
      </c>
      <c r="K35" s="137">
        <v>32</v>
      </c>
      <c r="L35" s="136">
        <v>35</v>
      </c>
      <c r="M35" s="135">
        <f aca="true" t="shared" si="16" ref="M35:M47">SUM(I35:L35)</f>
        <v>10403</v>
      </c>
      <c r="N35" s="141">
        <f aca="true" t="shared" si="17" ref="N35:N47">IF(ISERROR(G35/M35-1),"         /0",(G35/M35-1))</f>
        <v>0.05748341824473702</v>
      </c>
      <c r="O35" s="140">
        <v>15653</v>
      </c>
      <c r="P35" s="136">
        <v>15002</v>
      </c>
      <c r="Q35" s="137">
        <v>48</v>
      </c>
      <c r="R35" s="136">
        <v>44</v>
      </c>
      <c r="S35" s="135">
        <f aca="true" t="shared" si="18" ref="S35:S47">SUM(O35:R35)</f>
        <v>30747</v>
      </c>
      <c r="T35" s="139">
        <f aca="true" t="shared" si="19" ref="T35:T47">S35/$S$9</f>
        <v>0.0029119631899516387</v>
      </c>
      <c r="U35" s="138">
        <v>15575</v>
      </c>
      <c r="V35" s="136">
        <v>14583</v>
      </c>
      <c r="W35" s="137">
        <v>132</v>
      </c>
      <c r="X35" s="136">
        <v>152</v>
      </c>
      <c r="Y35" s="135">
        <f aca="true" t="shared" si="20" ref="Y35:Y47">SUM(U35:X35)</f>
        <v>30442</v>
      </c>
      <c r="Z35" s="134">
        <f aca="true" t="shared" si="21" ref="Z35:Z47">IF(ISERROR(S35/Y35-1),"         /0",IF(S35/Y35&gt;5,"  *  ",(S35/Y35-1)))</f>
        <v>0.010019052624663294</v>
      </c>
    </row>
    <row r="36" spans="1:26" ht="21" customHeight="1">
      <c r="A36" s="142" t="s">
        <v>419</v>
      </c>
      <c r="B36" s="362" t="s">
        <v>420</v>
      </c>
      <c r="C36" s="140">
        <v>4828</v>
      </c>
      <c r="D36" s="136">
        <v>4431</v>
      </c>
      <c r="E36" s="137">
        <v>16</v>
      </c>
      <c r="F36" s="136">
        <v>18</v>
      </c>
      <c r="G36" s="135">
        <f t="shared" si="6"/>
        <v>9293</v>
      </c>
      <c r="H36" s="139">
        <f t="shared" si="15"/>
        <v>0.0026020069024722007</v>
      </c>
      <c r="I36" s="138">
        <v>1996</v>
      </c>
      <c r="J36" s="136">
        <v>2075</v>
      </c>
      <c r="K36" s="137">
        <v>100</v>
      </c>
      <c r="L36" s="136">
        <v>38</v>
      </c>
      <c r="M36" s="135">
        <f t="shared" si="16"/>
        <v>4209</v>
      </c>
      <c r="N36" s="141">
        <f t="shared" si="17"/>
        <v>1.207887859349014</v>
      </c>
      <c r="O36" s="140">
        <v>15351</v>
      </c>
      <c r="P36" s="136">
        <v>13576</v>
      </c>
      <c r="Q36" s="137">
        <v>127</v>
      </c>
      <c r="R36" s="136">
        <v>112</v>
      </c>
      <c r="S36" s="135">
        <f t="shared" si="18"/>
        <v>29166</v>
      </c>
      <c r="T36" s="139">
        <f t="shared" si="19"/>
        <v>0.002762231059879972</v>
      </c>
      <c r="U36" s="138">
        <v>6805</v>
      </c>
      <c r="V36" s="136">
        <v>6882</v>
      </c>
      <c r="W36" s="137">
        <v>287</v>
      </c>
      <c r="X36" s="136">
        <v>184</v>
      </c>
      <c r="Y36" s="135">
        <f t="shared" si="20"/>
        <v>14158</v>
      </c>
      <c r="Z36" s="134">
        <f t="shared" si="21"/>
        <v>1.060036728351462</v>
      </c>
    </row>
    <row r="37" spans="1:26" ht="21" customHeight="1">
      <c r="A37" s="142" t="s">
        <v>421</v>
      </c>
      <c r="B37" s="362" t="s">
        <v>422</v>
      </c>
      <c r="C37" s="140">
        <v>3919</v>
      </c>
      <c r="D37" s="136">
        <v>3907</v>
      </c>
      <c r="E37" s="137">
        <v>310</v>
      </c>
      <c r="F37" s="136">
        <v>337</v>
      </c>
      <c r="G37" s="135">
        <f t="shared" si="6"/>
        <v>8473</v>
      </c>
      <c r="H37" s="139">
        <f t="shared" si="15"/>
        <v>0.0023724098229470523</v>
      </c>
      <c r="I37" s="138">
        <v>4020</v>
      </c>
      <c r="J37" s="136">
        <v>3978</v>
      </c>
      <c r="K37" s="137">
        <v>209</v>
      </c>
      <c r="L37" s="136">
        <v>246</v>
      </c>
      <c r="M37" s="135">
        <f t="shared" si="16"/>
        <v>8453</v>
      </c>
      <c r="N37" s="141">
        <f t="shared" si="17"/>
        <v>0.002366023896841263</v>
      </c>
      <c r="O37" s="140">
        <v>11061</v>
      </c>
      <c r="P37" s="136">
        <v>10086</v>
      </c>
      <c r="Q37" s="137">
        <v>631</v>
      </c>
      <c r="R37" s="136">
        <v>779</v>
      </c>
      <c r="S37" s="135">
        <f t="shared" si="18"/>
        <v>22557</v>
      </c>
      <c r="T37" s="139">
        <f t="shared" si="19"/>
        <v>0.0021363109791439528</v>
      </c>
      <c r="U37" s="138">
        <v>10838</v>
      </c>
      <c r="V37" s="136">
        <v>9843</v>
      </c>
      <c r="W37" s="137">
        <v>601</v>
      </c>
      <c r="X37" s="136">
        <v>738</v>
      </c>
      <c r="Y37" s="135">
        <f t="shared" si="20"/>
        <v>22020</v>
      </c>
      <c r="Z37" s="134">
        <f t="shared" si="21"/>
        <v>0.02438692098092643</v>
      </c>
    </row>
    <row r="38" spans="1:26" ht="21" customHeight="1">
      <c r="A38" s="142" t="s">
        <v>423</v>
      </c>
      <c r="B38" s="362" t="s">
        <v>424</v>
      </c>
      <c r="C38" s="140">
        <v>3606</v>
      </c>
      <c r="D38" s="136">
        <v>3504</v>
      </c>
      <c r="E38" s="137">
        <v>69</v>
      </c>
      <c r="F38" s="136">
        <v>200</v>
      </c>
      <c r="G38" s="135">
        <f t="shared" si="6"/>
        <v>7379</v>
      </c>
      <c r="H38" s="139">
        <f t="shared" si="15"/>
        <v>0.0020660937192878907</v>
      </c>
      <c r="I38" s="138">
        <v>3687</v>
      </c>
      <c r="J38" s="136">
        <v>3655</v>
      </c>
      <c r="K38" s="137">
        <v>17</v>
      </c>
      <c r="L38" s="136">
        <v>21</v>
      </c>
      <c r="M38" s="135">
        <f t="shared" si="16"/>
        <v>7380</v>
      </c>
      <c r="N38" s="141">
        <f t="shared" si="17"/>
        <v>-0.0001355013550135009</v>
      </c>
      <c r="O38" s="140">
        <v>10606</v>
      </c>
      <c r="P38" s="136">
        <v>10070</v>
      </c>
      <c r="Q38" s="137">
        <v>159</v>
      </c>
      <c r="R38" s="136">
        <v>488</v>
      </c>
      <c r="S38" s="135">
        <f t="shared" si="18"/>
        <v>21323</v>
      </c>
      <c r="T38" s="139">
        <f t="shared" si="19"/>
        <v>0.002019442257759742</v>
      </c>
      <c r="U38" s="138">
        <v>9361</v>
      </c>
      <c r="V38" s="136">
        <v>9310</v>
      </c>
      <c r="W38" s="137">
        <v>85</v>
      </c>
      <c r="X38" s="136">
        <v>90</v>
      </c>
      <c r="Y38" s="135">
        <f t="shared" si="20"/>
        <v>18846</v>
      </c>
      <c r="Z38" s="134">
        <f t="shared" si="21"/>
        <v>0.1314337259895999</v>
      </c>
    </row>
    <row r="39" spans="1:26" ht="21" customHeight="1">
      <c r="A39" s="142" t="s">
        <v>425</v>
      </c>
      <c r="B39" s="362" t="s">
        <v>426</v>
      </c>
      <c r="C39" s="140">
        <v>0</v>
      </c>
      <c r="D39" s="136">
        <v>0</v>
      </c>
      <c r="E39" s="137">
        <v>3423</v>
      </c>
      <c r="F39" s="136">
        <v>3263</v>
      </c>
      <c r="G39" s="135">
        <f t="shared" si="6"/>
        <v>6686</v>
      </c>
      <c r="H39" s="139">
        <f t="shared" si="15"/>
        <v>0.0018720561874452956</v>
      </c>
      <c r="I39" s="138"/>
      <c r="J39" s="136"/>
      <c r="K39" s="137">
        <v>6797</v>
      </c>
      <c r="L39" s="136">
        <v>6789</v>
      </c>
      <c r="M39" s="135">
        <f t="shared" si="16"/>
        <v>13586</v>
      </c>
      <c r="N39" s="141">
        <f t="shared" si="17"/>
        <v>-0.5078757544531135</v>
      </c>
      <c r="O39" s="140"/>
      <c r="P39" s="136"/>
      <c r="Q39" s="137">
        <v>12782</v>
      </c>
      <c r="R39" s="136">
        <v>12620</v>
      </c>
      <c r="S39" s="135">
        <f t="shared" si="18"/>
        <v>25402</v>
      </c>
      <c r="T39" s="139">
        <f t="shared" si="19"/>
        <v>0.0024057530474892357</v>
      </c>
      <c r="U39" s="138"/>
      <c r="V39" s="136"/>
      <c r="W39" s="137">
        <v>19453</v>
      </c>
      <c r="X39" s="136">
        <v>19617</v>
      </c>
      <c r="Y39" s="135">
        <f t="shared" si="20"/>
        <v>39070</v>
      </c>
      <c r="Z39" s="134">
        <f t="shared" si="21"/>
        <v>-0.34983363194266703</v>
      </c>
    </row>
    <row r="40" spans="1:26" ht="21" customHeight="1">
      <c r="A40" s="142" t="s">
        <v>427</v>
      </c>
      <c r="B40" s="362" t="s">
        <v>428</v>
      </c>
      <c r="C40" s="140">
        <v>2887</v>
      </c>
      <c r="D40" s="136">
        <v>3090</v>
      </c>
      <c r="E40" s="137">
        <v>0</v>
      </c>
      <c r="F40" s="136">
        <v>0</v>
      </c>
      <c r="G40" s="135">
        <f t="shared" si="6"/>
        <v>5977</v>
      </c>
      <c r="H40" s="139">
        <f t="shared" si="15"/>
        <v>0.001673538712587576</v>
      </c>
      <c r="I40" s="138"/>
      <c r="J40" s="136"/>
      <c r="K40" s="137"/>
      <c r="L40" s="136"/>
      <c r="M40" s="135">
        <f t="shared" si="16"/>
        <v>0</v>
      </c>
      <c r="N40" s="141" t="str">
        <f t="shared" si="17"/>
        <v>         /0</v>
      </c>
      <c r="O40" s="140">
        <v>8424</v>
      </c>
      <c r="P40" s="136">
        <v>8676</v>
      </c>
      <c r="Q40" s="137"/>
      <c r="R40" s="136"/>
      <c r="S40" s="135">
        <f t="shared" si="18"/>
        <v>17100</v>
      </c>
      <c r="T40" s="139">
        <f t="shared" si="19"/>
        <v>0.0016194936269611027</v>
      </c>
      <c r="U40" s="138"/>
      <c r="V40" s="136"/>
      <c r="W40" s="137">
        <v>19</v>
      </c>
      <c r="X40" s="136">
        <v>19</v>
      </c>
      <c r="Y40" s="135">
        <f t="shared" si="20"/>
        <v>38</v>
      </c>
      <c r="Z40" s="134" t="str">
        <f t="shared" si="21"/>
        <v>  *  </v>
      </c>
    </row>
    <row r="41" spans="1:26" ht="21" customHeight="1">
      <c r="A41" s="142" t="s">
        <v>429</v>
      </c>
      <c r="B41" s="362" t="s">
        <v>430</v>
      </c>
      <c r="C41" s="140">
        <v>2323</v>
      </c>
      <c r="D41" s="136">
        <v>2447</v>
      </c>
      <c r="E41" s="137">
        <v>343</v>
      </c>
      <c r="F41" s="136">
        <v>288</v>
      </c>
      <c r="G41" s="135">
        <f t="shared" si="6"/>
        <v>5401</v>
      </c>
      <c r="H41" s="139">
        <f t="shared" si="15"/>
        <v>0.0015122607640430813</v>
      </c>
      <c r="I41" s="138">
        <v>2427</v>
      </c>
      <c r="J41" s="136">
        <v>2360</v>
      </c>
      <c r="K41" s="137">
        <v>333</v>
      </c>
      <c r="L41" s="136">
        <v>337</v>
      </c>
      <c r="M41" s="135">
        <f t="shared" si="16"/>
        <v>5457</v>
      </c>
      <c r="N41" s="141">
        <f t="shared" si="17"/>
        <v>-0.010262048744731578</v>
      </c>
      <c r="O41" s="140">
        <v>6754</v>
      </c>
      <c r="P41" s="136">
        <v>7103</v>
      </c>
      <c r="Q41" s="137">
        <v>1164</v>
      </c>
      <c r="R41" s="136">
        <v>810</v>
      </c>
      <c r="S41" s="135">
        <f t="shared" si="18"/>
        <v>15831</v>
      </c>
      <c r="T41" s="139">
        <f t="shared" si="19"/>
        <v>0.0014993101525392523</v>
      </c>
      <c r="U41" s="138">
        <v>6620</v>
      </c>
      <c r="V41" s="136">
        <v>6323</v>
      </c>
      <c r="W41" s="137">
        <v>1111</v>
      </c>
      <c r="X41" s="136">
        <v>1041</v>
      </c>
      <c r="Y41" s="135">
        <f t="shared" si="20"/>
        <v>15095</v>
      </c>
      <c r="Z41" s="134">
        <f t="shared" si="21"/>
        <v>0.048757866843325504</v>
      </c>
    </row>
    <row r="42" spans="1:26" ht="21" customHeight="1">
      <c r="A42" s="142" t="s">
        <v>431</v>
      </c>
      <c r="B42" s="362" t="s">
        <v>432</v>
      </c>
      <c r="C42" s="140">
        <v>2051</v>
      </c>
      <c r="D42" s="136">
        <v>2252</v>
      </c>
      <c r="E42" s="137">
        <v>97</v>
      </c>
      <c r="F42" s="136">
        <v>138</v>
      </c>
      <c r="G42" s="135">
        <f t="shared" si="6"/>
        <v>4538</v>
      </c>
      <c r="H42" s="139">
        <f t="shared" si="15"/>
        <v>0.001270623837664785</v>
      </c>
      <c r="I42" s="138">
        <v>1166</v>
      </c>
      <c r="J42" s="136">
        <v>1231</v>
      </c>
      <c r="K42" s="137">
        <v>93</v>
      </c>
      <c r="L42" s="136">
        <v>65</v>
      </c>
      <c r="M42" s="135">
        <f t="shared" si="16"/>
        <v>2555</v>
      </c>
      <c r="N42" s="141">
        <f t="shared" si="17"/>
        <v>0.7761252446183953</v>
      </c>
      <c r="O42" s="140">
        <v>6573</v>
      </c>
      <c r="P42" s="136">
        <v>5959</v>
      </c>
      <c r="Q42" s="137">
        <v>379</v>
      </c>
      <c r="R42" s="136">
        <v>361</v>
      </c>
      <c r="S42" s="135">
        <f t="shared" si="18"/>
        <v>13272</v>
      </c>
      <c r="T42" s="139">
        <f t="shared" si="19"/>
        <v>0.001256954351872968</v>
      </c>
      <c r="U42" s="138">
        <v>3950</v>
      </c>
      <c r="V42" s="136">
        <v>3636</v>
      </c>
      <c r="W42" s="137">
        <v>211</v>
      </c>
      <c r="X42" s="136">
        <v>179</v>
      </c>
      <c r="Y42" s="135">
        <f t="shared" si="20"/>
        <v>7976</v>
      </c>
      <c r="Z42" s="134">
        <f t="shared" si="21"/>
        <v>0.6639919759277833</v>
      </c>
    </row>
    <row r="43" spans="1:26" ht="21" customHeight="1">
      <c r="A43" s="142" t="s">
        <v>433</v>
      </c>
      <c r="B43" s="362" t="s">
        <v>434</v>
      </c>
      <c r="C43" s="140">
        <v>1052</v>
      </c>
      <c r="D43" s="136">
        <v>1131</v>
      </c>
      <c r="E43" s="137">
        <v>998</v>
      </c>
      <c r="F43" s="136">
        <v>1125</v>
      </c>
      <c r="G43" s="135">
        <f t="shared" si="6"/>
        <v>4306</v>
      </c>
      <c r="H43" s="139">
        <f t="shared" si="15"/>
        <v>0.0012056646639454745</v>
      </c>
      <c r="I43" s="138">
        <v>1033</v>
      </c>
      <c r="J43" s="136">
        <v>1051</v>
      </c>
      <c r="K43" s="137">
        <v>1235</v>
      </c>
      <c r="L43" s="136">
        <v>1216</v>
      </c>
      <c r="M43" s="135">
        <f t="shared" si="16"/>
        <v>4535</v>
      </c>
      <c r="N43" s="141">
        <f t="shared" si="17"/>
        <v>-0.05049614112458656</v>
      </c>
      <c r="O43" s="140">
        <v>3728</v>
      </c>
      <c r="P43" s="136">
        <v>3727</v>
      </c>
      <c r="Q43" s="137">
        <v>3581</v>
      </c>
      <c r="R43" s="136">
        <v>3576</v>
      </c>
      <c r="S43" s="135">
        <f t="shared" si="18"/>
        <v>14612</v>
      </c>
      <c r="T43" s="139">
        <f t="shared" si="19"/>
        <v>0.0013838620395997445</v>
      </c>
      <c r="U43" s="138">
        <v>3787</v>
      </c>
      <c r="V43" s="136">
        <v>3777</v>
      </c>
      <c r="W43" s="137">
        <v>6340</v>
      </c>
      <c r="X43" s="136">
        <v>6271</v>
      </c>
      <c r="Y43" s="135">
        <f t="shared" si="20"/>
        <v>20175</v>
      </c>
      <c r="Z43" s="134">
        <f t="shared" si="21"/>
        <v>-0.27573729863692686</v>
      </c>
    </row>
    <row r="44" spans="1:26" ht="21" customHeight="1">
      <c r="A44" s="142" t="s">
        <v>435</v>
      </c>
      <c r="B44" s="362" t="s">
        <v>436</v>
      </c>
      <c r="C44" s="140">
        <v>1625</v>
      </c>
      <c r="D44" s="136">
        <v>1740</v>
      </c>
      <c r="E44" s="137">
        <v>9</v>
      </c>
      <c r="F44" s="136">
        <v>9</v>
      </c>
      <c r="G44" s="135">
        <f t="shared" si="6"/>
        <v>3383</v>
      </c>
      <c r="H44" s="139">
        <f t="shared" si="15"/>
        <v>0.00094722795126046</v>
      </c>
      <c r="I44" s="138">
        <v>1621</v>
      </c>
      <c r="J44" s="136">
        <v>1799</v>
      </c>
      <c r="K44" s="137">
        <v>44</v>
      </c>
      <c r="L44" s="136">
        <v>56</v>
      </c>
      <c r="M44" s="135">
        <f t="shared" si="16"/>
        <v>3520</v>
      </c>
      <c r="N44" s="141">
        <f t="shared" si="17"/>
        <v>-0.038920454545454564</v>
      </c>
      <c r="O44" s="140">
        <v>4077</v>
      </c>
      <c r="P44" s="136">
        <v>3976</v>
      </c>
      <c r="Q44" s="137">
        <v>21</v>
      </c>
      <c r="R44" s="136">
        <v>21</v>
      </c>
      <c r="S44" s="135">
        <f t="shared" si="18"/>
        <v>8095</v>
      </c>
      <c r="T44" s="139">
        <f t="shared" si="19"/>
        <v>0.0007666550239912354</v>
      </c>
      <c r="U44" s="138">
        <v>4522</v>
      </c>
      <c r="V44" s="136">
        <v>4482</v>
      </c>
      <c r="W44" s="137">
        <v>95</v>
      </c>
      <c r="X44" s="136">
        <v>103</v>
      </c>
      <c r="Y44" s="135">
        <f t="shared" si="20"/>
        <v>9202</v>
      </c>
      <c r="Z44" s="134">
        <f t="shared" si="21"/>
        <v>-0.12029993479678336</v>
      </c>
    </row>
    <row r="45" spans="1:26" ht="21" customHeight="1">
      <c r="A45" s="142" t="s">
        <v>437</v>
      </c>
      <c r="B45" s="362" t="s">
        <v>438</v>
      </c>
      <c r="C45" s="140">
        <v>790</v>
      </c>
      <c r="D45" s="136">
        <v>736</v>
      </c>
      <c r="E45" s="137">
        <v>912</v>
      </c>
      <c r="F45" s="136">
        <v>895</v>
      </c>
      <c r="G45" s="135">
        <f t="shared" si="6"/>
        <v>3333</v>
      </c>
      <c r="H45" s="139">
        <f t="shared" si="15"/>
        <v>0.0009332281293381948</v>
      </c>
      <c r="I45" s="138">
        <v>994</v>
      </c>
      <c r="J45" s="136">
        <v>995</v>
      </c>
      <c r="K45" s="137">
        <v>269</v>
      </c>
      <c r="L45" s="136">
        <v>245</v>
      </c>
      <c r="M45" s="135">
        <f t="shared" si="16"/>
        <v>2503</v>
      </c>
      <c r="N45" s="141">
        <f t="shared" si="17"/>
        <v>0.33160207750699167</v>
      </c>
      <c r="O45" s="140">
        <v>1699</v>
      </c>
      <c r="P45" s="136">
        <v>1517</v>
      </c>
      <c r="Q45" s="137">
        <v>3202</v>
      </c>
      <c r="R45" s="136">
        <v>2708</v>
      </c>
      <c r="S45" s="135">
        <f t="shared" si="18"/>
        <v>9126</v>
      </c>
      <c r="T45" s="139">
        <f t="shared" si="19"/>
        <v>0.0008642981777571358</v>
      </c>
      <c r="U45" s="138">
        <v>3923</v>
      </c>
      <c r="V45" s="136">
        <v>3390</v>
      </c>
      <c r="W45" s="137">
        <v>1170</v>
      </c>
      <c r="X45" s="136">
        <v>844</v>
      </c>
      <c r="Y45" s="135">
        <f t="shared" si="20"/>
        <v>9327</v>
      </c>
      <c r="Z45" s="134">
        <f t="shared" si="21"/>
        <v>-0.021550337729173363</v>
      </c>
    </row>
    <row r="46" spans="1:26" ht="21" customHeight="1">
      <c r="A46" s="142" t="s">
        <v>439</v>
      </c>
      <c r="B46" s="362" t="s">
        <v>440</v>
      </c>
      <c r="C46" s="140">
        <v>1459</v>
      </c>
      <c r="D46" s="136">
        <v>1352</v>
      </c>
      <c r="E46" s="137">
        <v>161</v>
      </c>
      <c r="F46" s="136">
        <v>211</v>
      </c>
      <c r="G46" s="135">
        <f t="shared" si="6"/>
        <v>3183</v>
      </c>
      <c r="H46" s="139">
        <f t="shared" si="15"/>
        <v>0.0008912286635713994</v>
      </c>
      <c r="I46" s="138">
        <v>1296</v>
      </c>
      <c r="J46" s="136">
        <v>1369</v>
      </c>
      <c r="K46" s="137">
        <v>293</v>
      </c>
      <c r="L46" s="136">
        <v>285</v>
      </c>
      <c r="M46" s="135">
        <f t="shared" si="16"/>
        <v>3243</v>
      </c>
      <c r="N46" s="141">
        <f t="shared" si="17"/>
        <v>-0.018501387604070274</v>
      </c>
      <c r="O46" s="140">
        <v>4636</v>
      </c>
      <c r="P46" s="136">
        <v>4559</v>
      </c>
      <c r="Q46" s="137">
        <v>588</v>
      </c>
      <c r="R46" s="136">
        <v>748</v>
      </c>
      <c r="S46" s="135">
        <f t="shared" si="18"/>
        <v>10531</v>
      </c>
      <c r="T46" s="139">
        <f t="shared" si="19"/>
        <v>0.0009973618354109574</v>
      </c>
      <c r="U46" s="138">
        <v>3807</v>
      </c>
      <c r="V46" s="136">
        <v>3888</v>
      </c>
      <c r="W46" s="137">
        <v>725</v>
      </c>
      <c r="X46" s="136">
        <v>586</v>
      </c>
      <c r="Y46" s="135">
        <f t="shared" si="20"/>
        <v>9006</v>
      </c>
      <c r="Z46" s="134">
        <f t="shared" si="21"/>
        <v>0.16933155673995115</v>
      </c>
    </row>
    <row r="47" spans="1:26" ht="21" customHeight="1">
      <c r="A47" s="142" t="s">
        <v>441</v>
      </c>
      <c r="B47" s="362" t="s">
        <v>442</v>
      </c>
      <c r="C47" s="140">
        <v>936</v>
      </c>
      <c r="D47" s="136">
        <v>835</v>
      </c>
      <c r="E47" s="137">
        <v>609</v>
      </c>
      <c r="F47" s="136">
        <v>557</v>
      </c>
      <c r="G47" s="135">
        <f t="shared" si="6"/>
        <v>2937</v>
      </c>
      <c r="H47" s="139">
        <f t="shared" si="15"/>
        <v>0.0008223495397138549</v>
      </c>
      <c r="I47" s="138">
        <v>893</v>
      </c>
      <c r="J47" s="136">
        <v>849</v>
      </c>
      <c r="K47" s="137">
        <v>527</v>
      </c>
      <c r="L47" s="136">
        <v>473</v>
      </c>
      <c r="M47" s="135">
        <f t="shared" si="16"/>
        <v>2742</v>
      </c>
      <c r="N47" s="141">
        <f t="shared" si="17"/>
        <v>0.07111597374179435</v>
      </c>
      <c r="O47" s="140">
        <v>2874</v>
      </c>
      <c r="P47" s="136">
        <v>2687</v>
      </c>
      <c r="Q47" s="137">
        <v>1843</v>
      </c>
      <c r="R47" s="136">
        <v>1544</v>
      </c>
      <c r="S47" s="135">
        <f t="shared" si="18"/>
        <v>8948</v>
      </c>
      <c r="T47" s="139">
        <f t="shared" si="19"/>
        <v>0.0008474402908799968</v>
      </c>
      <c r="U47" s="138">
        <v>2887</v>
      </c>
      <c r="V47" s="136">
        <v>2710</v>
      </c>
      <c r="W47" s="137">
        <v>1688</v>
      </c>
      <c r="X47" s="136">
        <v>1391</v>
      </c>
      <c r="Y47" s="135">
        <f t="shared" si="20"/>
        <v>8676</v>
      </c>
      <c r="Z47" s="134">
        <f t="shared" si="21"/>
        <v>0.031350852927616524</v>
      </c>
    </row>
    <row r="48" spans="1:26" ht="21" customHeight="1">
      <c r="A48" s="142" t="s">
        <v>443</v>
      </c>
      <c r="B48" s="362" t="s">
        <v>443</v>
      </c>
      <c r="C48" s="140">
        <v>836</v>
      </c>
      <c r="D48" s="136">
        <v>897</v>
      </c>
      <c r="E48" s="137">
        <v>472</v>
      </c>
      <c r="F48" s="136">
        <v>399</v>
      </c>
      <c r="G48" s="135">
        <f t="shared" si="6"/>
        <v>2604</v>
      </c>
      <c r="H48" s="139">
        <f aca="true" t="shared" si="22" ref="H48:H59">G48/$G$9</f>
        <v>0.0007291107257115689</v>
      </c>
      <c r="I48" s="138">
        <v>714</v>
      </c>
      <c r="J48" s="136">
        <v>731</v>
      </c>
      <c r="K48" s="137">
        <v>729</v>
      </c>
      <c r="L48" s="136">
        <v>798</v>
      </c>
      <c r="M48" s="135">
        <f aca="true" t="shared" si="23" ref="M48:M59">SUM(I48:L48)</f>
        <v>2972</v>
      </c>
      <c r="N48" s="141">
        <f aca="true" t="shared" si="24" ref="N48:N59">IF(ISERROR(G48/M48-1),"         /0",(G48/M48-1))</f>
        <v>-0.1238223418573351</v>
      </c>
      <c r="O48" s="140">
        <v>2383</v>
      </c>
      <c r="P48" s="136">
        <v>2807</v>
      </c>
      <c r="Q48" s="137">
        <v>1608</v>
      </c>
      <c r="R48" s="136">
        <v>1148</v>
      </c>
      <c r="S48" s="135">
        <f aca="true" t="shared" si="25" ref="S48:S59">SUM(O48:R48)</f>
        <v>7946</v>
      </c>
      <c r="T48" s="139">
        <f aca="true" t="shared" si="26" ref="T48:T59">S48/$S$9</f>
        <v>0.000752543646773855</v>
      </c>
      <c r="U48" s="138">
        <v>2017</v>
      </c>
      <c r="V48" s="136">
        <v>2200</v>
      </c>
      <c r="W48" s="137">
        <v>2265</v>
      </c>
      <c r="X48" s="136">
        <v>2349</v>
      </c>
      <c r="Y48" s="135">
        <f aca="true" t="shared" si="27" ref="Y48:Y59">SUM(U48:X48)</f>
        <v>8831</v>
      </c>
      <c r="Z48" s="134">
        <f aca="true" t="shared" si="28" ref="Z48:Z59">IF(ISERROR(S48/Y48-1),"         /0",IF(S48/Y48&gt;5,"  *  ",(S48/Y48-1)))</f>
        <v>-0.10021515117200774</v>
      </c>
    </row>
    <row r="49" spans="1:26" ht="21" customHeight="1">
      <c r="A49" s="142" t="s">
        <v>444</v>
      </c>
      <c r="B49" s="362" t="s">
        <v>445</v>
      </c>
      <c r="C49" s="140">
        <v>1216</v>
      </c>
      <c r="D49" s="136">
        <v>1364</v>
      </c>
      <c r="E49" s="137">
        <v>0</v>
      </c>
      <c r="F49" s="136">
        <v>0</v>
      </c>
      <c r="G49" s="135">
        <f t="shared" si="6"/>
        <v>2580</v>
      </c>
      <c r="H49" s="139">
        <f t="shared" si="22"/>
        <v>0.0007223908111888816</v>
      </c>
      <c r="I49" s="138">
        <v>1231</v>
      </c>
      <c r="J49" s="136">
        <v>1329</v>
      </c>
      <c r="K49" s="137">
        <v>7</v>
      </c>
      <c r="L49" s="136">
        <v>7</v>
      </c>
      <c r="M49" s="135">
        <f t="shared" si="23"/>
        <v>2574</v>
      </c>
      <c r="N49" s="141">
        <f t="shared" si="24"/>
        <v>0.002331002331002363</v>
      </c>
      <c r="O49" s="140">
        <v>3190</v>
      </c>
      <c r="P49" s="136">
        <v>3808</v>
      </c>
      <c r="Q49" s="137"/>
      <c r="R49" s="136"/>
      <c r="S49" s="135">
        <f t="shared" si="25"/>
        <v>6998</v>
      </c>
      <c r="T49" s="139">
        <f t="shared" si="26"/>
        <v>0.0006627611930686431</v>
      </c>
      <c r="U49" s="138">
        <v>3712</v>
      </c>
      <c r="V49" s="136">
        <v>3925</v>
      </c>
      <c r="W49" s="137">
        <v>7</v>
      </c>
      <c r="X49" s="136">
        <v>7</v>
      </c>
      <c r="Y49" s="135">
        <f t="shared" si="27"/>
        <v>7651</v>
      </c>
      <c r="Z49" s="134">
        <f t="shared" si="28"/>
        <v>-0.08534832048098284</v>
      </c>
    </row>
    <row r="50" spans="1:26" ht="21" customHeight="1">
      <c r="A50" s="142" t="s">
        <v>446</v>
      </c>
      <c r="B50" s="362" t="s">
        <v>447</v>
      </c>
      <c r="C50" s="140">
        <v>1143</v>
      </c>
      <c r="D50" s="136">
        <v>1105</v>
      </c>
      <c r="E50" s="137">
        <v>76</v>
      </c>
      <c r="F50" s="136">
        <v>49</v>
      </c>
      <c r="G50" s="135">
        <f t="shared" si="6"/>
        <v>2373</v>
      </c>
      <c r="H50" s="139">
        <f t="shared" si="22"/>
        <v>0.000664431548430704</v>
      </c>
      <c r="I50" s="138">
        <v>1039</v>
      </c>
      <c r="J50" s="136">
        <v>1048</v>
      </c>
      <c r="K50" s="137">
        <v>64</v>
      </c>
      <c r="L50" s="136">
        <v>98</v>
      </c>
      <c r="M50" s="135">
        <f t="shared" si="23"/>
        <v>2249</v>
      </c>
      <c r="N50" s="141">
        <f t="shared" si="24"/>
        <v>0.05513561582925752</v>
      </c>
      <c r="O50" s="140">
        <v>3359</v>
      </c>
      <c r="P50" s="136">
        <v>3621</v>
      </c>
      <c r="Q50" s="137">
        <v>173</v>
      </c>
      <c r="R50" s="136">
        <v>181</v>
      </c>
      <c r="S50" s="135">
        <f t="shared" si="25"/>
        <v>7334</v>
      </c>
      <c r="T50" s="139">
        <f t="shared" si="26"/>
        <v>0.000694582822229984</v>
      </c>
      <c r="U50" s="138">
        <v>2963</v>
      </c>
      <c r="V50" s="136">
        <v>2980</v>
      </c>
      <c r="W50" s="137">
        <v>261</v>
      </c>
      <c r="X50" s="136">
        <v>354</v>
      </c>
      <c r="Y50" s="135">
        <f t="shared" si="27"/>
        <v>6558</v>
      </c>
      <c r="Z50" s="134">
        <f t="shared" si="28"/>
        <v>0.11832875876791715</v>
      </c>
    </row>
    <row r="51" spans="1:26" ht="21" customHeight="1">
      <c r="A51" s="142" t="s">
        <v>448</v>
      </c>
      <c r="B51" s="362" t="s">
        <v>448</v>
      </c>
      <c r="C51" s="140">
        <v>483</v>
      </c>
      <c r="D51" s="136">
        <v>440</v>
      </c>
      <c r="E51" s="137">
        <v>588</v>
      </c>
      <c r="F51" s="136">
        <v>621</v>
      </c>
      <c r="G51" s="135">
        <f t="shared" si="6"/>
        <v>2132</v>
      </c>
      <c r="H51" s="139">
        <f t="shared" si="22"/>
        <v>0.0005969524067653859</v>
      </c>
      <c r="I51" s="138">
        <v>537</v>
      </c>
      <c r="J51" s="136">
        <v>539</v>
      </c>
      <c r="K51" s="137">
        <v>423</v>
      </c>
      <c r="L51" s="136">
        <v>468</v>
      </c>
      <c r="M51" s="135">
        <f t="shared" si="23"/>
        <v>1967</v>
      </c>
      <c r="N51" s="141">
        <f t="shared" si="24"/>
        <v>0.0838840874428064</v>
      </c>
      <c r="O51" s="140">
        <v>1268</v>
      </c>
      <c r="P51" s="136">
        <v>1268</v>
      </c>
      <c r="Q51" s="137">
        <v>1741</v>
      </c>
      <c r="R51" s="136">
        <v>1599</v>
      </c>
      <c r="S51" s="135">
        <f t="shared" si="25"/>
        <v>5876</v>
      </c>
      <c r="T51" s="139">
        <f t="shared" si="26"/>
        <v>0.0005564996814048795</v>
      </c>
      <c r="U51" s="138">
        <v>1312</v>
      </c>
      <c r="V51" s="136">
        <v>1394</v>
      </c>
      <c r="W51" s="137">
        <v>1095</v>
      </c>
      <c r="X51" s="136">
        <v>1179</v>
      </c>
      <c r="Y51" s="135">
        <f t="shared" si="27"/>
        <v>4980</v>
      </c>
      <c r="Z51" s="134">
        <f t="shared" si="28"/>
        <v>0.17991967871485937</v>
      </c>
    </row>
    <row r="52" spans="1:26" ht="21" customHeight="1">
      <c r="A52" s="142" t="s">
        <v>449</v>
      </c>
      <c r="B52" s="362" t="s">
        <v>449</v>
      </c>
      <c r="C52" s="140">
        <v>762</v>
      </c>
      <c r="D52" s="136">
        <v>801</v>
      </c>
      <c r="E52" s="137">
        <v>159</v>
      </c>
      <c r="F52" s="136">
        <v>271</v>
      </c>
      <c r="G52" s="135">
        <f t="shared" si="6"/>
        <v>1993</v>
      </c>
      <c r="H52" s="139">
        <f t="shared" si="22"/>
        <v>0.0005580329018214889</v>
      </c>
      <c r="I52" s="138">
        <v>887</v>
      </c>
      <c r="J52" s="136">
        <v>890</v>
      </c>
      <c r="K52" s="137">
        <v>257</v>
      </c>
      <c r="L52" s="136">
        <v>250</v>
      </c>
      <c r="M52" s="135">
        <f t="shared" si="23"/>
        <v>2284</v>
      </c>
      <c r="N52" s="141">
        <f t="shared" si="24"/>
        <v>-0.12740805604203154</v>
      </c>
      <c r="O52" s="140">
        <v>2057</v>
      </c>
      <c r="P52" s="136">
        <v>2036</v>
      </c>
      <c r="Q52" s="137">
        <v>524</v>
      </c>
      <c r="R52" s="136">
        <v>727</v>
      </c>
      <c r="S52" s="135">
        <f t="shared" si="25"/>
        <v>5344</v>
      </c>
      <c r="T52" s="139">
        <f t="shared" si="26"/>
        <v>0.0005061154352327563</v>
      </c>
      <c r="U52" s="138">
        <v>2450</v>
      </c>
      <c r="V52" s="136">
        <v>2501</v>
      </c>
      <c r="W52" s="137">
        <v>815</v>
      </c>
      <c r="X52" s="136">
        <v>830</v>
      </c>
      <c r="Y52" s="135">
        <f t="shared" si="27"/>
        <v>6596</v>
      </c>
      <c r="Z52" s="134">
        <f t="shared" si="28"/>
        <v>-0.18981200727713765</v>
      </c>
    </row>
    <row r="53" spans="1:26" ht="21" customHeight="1">
      <c r="A53" s="142" t="s">
        <v>450</v>
      </c>
      <c r="B53" s="362" t="s">
        <v>450</v>
      </c>
      <c r="C53" s="140">
        <v>599</v>
      </c>
      <c r="D53" s="136">
        <v>531</v>
      </c>
      <c r="E53" s="137">
        <v>109</v>
      </c>
      <c r="F53" s="136">
        <v>162</v>
      </c>
      <c r="G53" s="135">
        <f t="shared" si="6"/>
        <v>1401</v>
      </c>
      <c r="H53" s="139">
        <f t="shared" si="22"/>
        <v>0.00039227501026186946</v>
      </c>
      <c r="I53" s="138">
        <v>699</v>
      </c>
      <c r="J53" s="136">
        <v>717</v>
      </c>
      <c r="K53" s="137">
        <v>126</v>
      </c>
      <c r="L53" s="136">
        <v>42</v>
      </c>
      <c r="M53" s="135">
        <f t="shared" si="23"/>
        <v>1584</v>
      </c>
      <c r="N53" s="141">
        <f t="shared" si="24"/>
        <v>-0.11553030303030298</v>
      </c>
      <c r="O53" s="140">
        <v>1910</v>
      </c>
      <c r="P53" s="136">
        <v>1638</v>
      </c>
      <c r="Q53" s="137">
        <v>307</v>
      </c>
      <c r="R53" s="136">
        <v>626</v>
      </c>
      <c r="S53" s="135">
        <f t="shared" si="25"/>
        <v>4481</v>
      </c>
      <c r="T53" s="139">
        <f t="shared" si="26"/>
        <v>0.00042438309604752634</v>
      </c>
      <c r="U53" s="138">
        <v>1939</v>
      </c>
      <c r="V53" s="136">
        <v>2462</v>
      </c>
      <c r="W53" s="137">
        <v>319</v>
      </c>
      <c r="X53" s="136">
        <v>114</v>
      </c>
      <c r="Y53" s="135">
        <f t="shared" si="27"/>
        <v>4834</v>
      </c>
      <c r="Z53" s="134">
        <f t="shared" si="28"/>
        <v>-0.07302441042614816</v>
      </c>
    </row>
    <row r="54" spans="1:26" ht="21" customHeight="1">
      <c r="A54" s="142" t="s">
        <v>415</v>
      </c>
      <c r="B54" s="362" t="s">
        <v>451</v>
      </c>
      <c r="C54" s="140">
        <v>340</v>
      </c>
      <c r="D54" s="136">
        <v>377</v>
      </c>
      <c r="E54" s="137">
        <v>169</v>
      </c>
      <c r="F54" s="136">
        <v>475</v>
      </c>
      <c r="G54" s="135">
        <f t="shared" si="6"/>
        <v>1361</v>
      </c>
      <c r="H54" s="139">
        <f t="shared" si="22"/>
        <v>0.00038107515272405734</v>
      </c>
      <c r="I54" s="138">
        <v>268</v>
      </c>
      <c r="J54" s="136">
        <v>327</v>
      </c>
      <c r="K54" s="137">
        <v>49</v>
      </c>
      <c r="L54" s="136">
        <v>52</v>
      </c>
      <c r="M54" s="135">
        <f t="shared" si="23"/>
        <v>696</v>
      </c>
      <c r="N54" s="141">
        <f t="shared" si="24"/>
        <v>0.9554597701149425</v>
      </c>
      <c r="O54" s="140">
        <v>932</v>
      </c>
      <c r="P54" s="136">
        <v>1070</v>
      </c>
      <c r="Q54" s="137">
        <v>366</v>
      </c>
      <c r="R54" s="136">
        <v>991</v>
      </c>
      <c r="S54" s="135">
        <f t="shared" si="25"/>
        <v>3359</v>
      </c>
      <c r="T54" s="139">
        <f t="shared" si="26"/>
        <v>0.0003181215843837628</v>
      </c>
      <c r="U54" s="138">
        <v>830</v>
      </c>
      <c r="V54" s="136">
        <v>994</v>
      </c>
      <c r="W54" s="137">
        <v>109</v>
      </c>
      <c r="X54" s="136">
        <v>109</v>
      </c>
      <c r="Y54" s="135">
        <f t="shared" si="27"/>
        <v>2042</v>
      </c>
      <c r="Z54" s="134">
        <f t="shared" si="28"/>
        <v>0.6449559255631734</v>
      </c>
    </row>
    <row r="55" spans="1:26" ht="21" customHeight="1">
      <c r="A55" s="142" t="s">
        <v>452</v>
      </c>
      <c r="B55" s="362" t="s">
        <v>453</v>
      </c>
      <c r="C55" s="140">
        <v>0</v>
      </c>
      <c r="D55" s="136">
        <v>0</v>
      </c>
      <c r="E55" s="137">
        <v>654</v>
      </c>
      <c r="F55" s="136">
        <v>658</v>
      </c>
      <c r="G55" s="135">
        <f t="shared" si="6"/>
        <v>1312</v>
      </c>
      <c r="H55" s="139">
        <f t="shared" si="22"/>
        <v>0.0003673553272402375</v>
      </c>
      <c r="I55" s="138">
        <v>515</v>
      </c>
      <c r="J55" s="136">
        <v>518</v>
      </c>
      <c r="K55" s="137">
        <v>143</v>
      </c>
      <c r="L55" s="136">
        <v>328</v>
      </c>
      <c r="M55" s="135">
        <f t="shared" si="23"/>
        <v>1504</v>
      </c>
      <c r="N55" s="141">
        <f t="shared" si="24"/>
        <v>-0.12765957446808507</v>
      </c>
      <c r="O55" s="140">
        <v>804</v>
      </c>
      <c r="P55" s="136">
        <v>646</v>
      </c>
      <c r="Q55" s="137">
        <v>1951</v>
      </c>
      <c r="R55" s="136">
        <v>1549</v>
      </c>
      <c r="S55" s="135">
        <f t="shared" si="25"/>
        <v>4950</v>
      </c>
      <c r="T55" s="139">
        <f t="shared" si="26"/>
        <v>0.0004688007867518981</v>
      </c>
      <c r="U55" s="138">
        <v>1747</v>
      </c>
      <c r="V55" s="136">
        <v>1508</v>
      </c>
      <c r="W55" s="137">
        <v>1380</v>
      </c>
      <c r="X55" s="136">
        <v>1055</v>
      </c>
      <c r="Y55" s="135">
        <f t="shared" si="27"/>
        <v>5690</v>
      </c>
      <c r="Z55" s="134">
        <f t="shared" si="28"/>
        <v>-0.1300527240773286</v>
      </c>
    </row>
    <row r="56" spans="1:26" ht="21" customHeight="1">
      <c r="A56" s="142" t="s">
        <v>454</v>
      </c>
      <c r="B56" s="362" t="s">
        <v>455</v>
      </c>
      <c r="C56" s="140">
        <v>491</v>
      </c>
      <c r="D56" s="136">
        <v>650</v>
      </c>
      <c r="E56" s="137">
        <v>59</v>
      </c>
      <c r="F56" s="136">
        <v>65</v>
      </c>
      <c r="G56" s="135">
        <f t="shared" si="6"/>
        <v>1265</v>
      </c>
      <c r="H56" s="139">
        <f t="shared" si="22"/>
        <v>0.0003541954946333083</v>
      </c>
      <c r="I56" s="138">
        <v>362</v>
      </c>
      <c r="J56" s="136">
        <v>429</v>
      </c>
      <c r="K56" s="137">
        <v>48</v>
      </c>
      <c r="L56" s="136">
        <v>49</v>
      </c>
      <c r="M56" s="135">
        <f t="shared" si="23"/>
        <v>888</v>
      </c>
      <c r="N56" s="141">
        <f t="shared" si="24"/>
        <v>0.4245495495495495</v>
      </c>
      <c r="O56" s="140">
        <v>1277</v>
      </c>
      <c r="P56" s="136">
        <v>1647</v>
      </c>
      <c r="Q56" s="137">
        <v>137</v>
      </c>
      <c r="R56" s="136">
        <v>176</v>
      </c>
      <c r="S56" s="135">
        <f t="shared" si="25"/>
        <v>3237</v>
      </c>
      <c r="T56" s="139">
        <f t="shared" si="26"/>
        <v>0.0003065673023668473</v>
      </c>
      <c r="U56" s="138">
        <v>1028</v>
      </c>
      <c r="V56" s="136">
        <v>1314</v>
      </c>
      <c r="W56" s="137">
        <v>124</v>
      </c>
      <c r="X56" s="136">
        <v>139</v>
      </c>
      <c r="Y56" s="135">
        <f t="shared" si="27"/>
        <v>2605</v>
      </c>
      <c r="Z56" s="134">
        <f t="shared" si="28"/>
        <v>0.24261036468330133</v>
      </c>
    </row>
    <row r="57" spans="1:26" ht="21" customHeight="1">
      <c r="A57" s="142" t="s">
        <v>456</v>
      </c>
      <c r="B57" s="362" t="s">
        <v>457</v>
      </c>
      <c r="C57" s="140">
        <v>30</v>
      </c>
      <c r="D57" s="136">
        <v>33</v>
      </c>
      <c r="E57" s="137">
        <v>584</v>
      </c>
      <c r="F57" s="136">
        <v>591</v>
      </c>
      <c r="G57" s="135">
        <f t="shared" si="6"/>
        <v>1238</v>
      </c>
      <c r="H57" s="139">
        <f t="shared" si="22"/>
        <v>0.00034663559079528507</v>
      </c>
      <c r="I57" s="138">
        <v>26</v>
      </c>
      <c r="J57" s="136">
        <v>30</v>
      </c>
      <c r="K57" s="137">
        <v>547</v>
      </c>
      <c r="L57" s="136">
        <v>495</v>
      </c>
      <c r="M57" s="135">
        <f t="shared" si="23"/>
        <v>1098</v>
      </c>
      <c r="N57" s="141">
        <f t="shared" si="24"/>
        <v>0.127504553734062</v>
      </c>
      <c r="O57" s="140">
        <v>116</v>
      </c>
      <c r="P57" s="136">
        <v>109</v>
      </c>
      <c r="Q57" s="137">
        <v>1733</v>
      </c>
      <c r="R57" s="136">
        <v>1681</v>
      </c>
      <c r="S57" s="135">
        <f t="shared" si="25"/>
        <v>3639</v>
      </c>
      <c r="T57" s="139">
        <f t="shared" si="26"/>
        <v>0.00034463960868488027</v>
      </c>
      <c r="U57" s="138">
        <v>80</v>
      </c>
      <c r="V57" s="136">
        <v>78</v>
      </c>
      <c r="W57" s="137">
        <v>1630</v>
      </c>
      <c r="X57" s="136">
        <v>1611</v>
      </c>
      <c r="Y57" s="135">
        <f t="shared" si="27"/>
        <v>3399</v>
      </c>
      <c r="Z57" s="134">
        <f t="shared" si="28"/>
        <v>0.07060900264783765</v>
      </c>
    </row>
    <row r="58" spans="1:26" ht="21" customHeight="1">
      <c r="A58" s="142" t="s">
        <v>458</v>
      </c>
      <c r="B58" s="362" t="s">
        <v>458</v>
      </c>
      <c r="C58" s="140">
        <v>481</v>
      </c>
      <c r="D58" s="136">
        <v>645</v>
      </c>
      <c r="E58" s="137">
        <v>6</v>
      </c>
      <c r="F58" s="136">
        <v>22</v>
      </c>
      <c r="G58" s="135">
        <f t="shared" si="6"/>
        <v>1154</v>
      </c>
      <c r="H58" s="139">
        <f t="shared" si="22"/>
        <v>0.00032311588996587965</v>
      </c>
      <c r="I58" s="138">
        <v>324</v>
      </c>
      <c r="J58" s="136">
        <v>285</v>
      </c>
      <c r="K58" s="137">
        <v>20</v>
      </c>
      <c r="L58" s="136">
        <v>19</v>
      </c>
      <c r="M58" s="135">
        <f t="shared" si="23"/>
        <v>648</v>
      </c>
      <c r="N58" s="141">
        <f t="shared" si="24"/>
        <v>0.7808641975308641</v>
      </c>
      <c r="O58" s="140">
        <v>2073</v>
      </c>
      <c r="P58" s="136">
        <v>1989</v>
      </c>
      <c r="Q58" s="137">
        <v>26</v>
      </c>
      <c r="R58" s="136">
        <v>31</v>
      </c>
      <c r="S58" s="135">
        <f t="shared" si="25"/>
        <v>4119</v>
      </c>
      <c r="T58" s="139">
        <f t="shared" si="26"/>
        <v>0.00039009907891536733</v>
      </c>
      <c r="U58" s="138">
        <v>1594</v>
      </c>
      <c r="V58" s="136">
        <v>1179</v>
      </c>
      <c r="W58" s="137">
        <v>20</v>
      </c>
      <c r="X58" s="136">
        <v>19</v>
      </c>
      <c r="Y58" s="135">
        <f t="shared" si="27"/>
        <v>2812</v>
      </c>
      <c r="Z58" s="134">
        <f t="shared" si="28"/>
        <v>0.46479374110953064</v>
      </c>
    </row>
    <row r="59" spans="1:26" ht="21" customHeight="1">
      <c r="A59" s="142" t="s">
        <v>56</v>
      </c>
      <c r="B59" s="362"/>
      <c r="C59" s="140">
        <v>1251</v>
      </c>
      <c r="D59" s="136">
        <v>1480</v>
      </c>
      <c r="E59" s="137">
        <v>6550</v>
      </c>
      <c r="F59" s="136">
        <v>6642</v>
      </c>
      <c r="G59" s="135">
        <f t="shared" si="6"/>
        <v>15923</v>
      </c>
      <c r="H59" s="139">
        <f t="shared" si="22"/>
        <v>0.004458383289364559</v>
      </c>
      <c r="I59" s="138">
        <v>4825</v>
      </c>
      <c r="J59" s="136">
        <v>4936</v>
      </c>
      <c r="K59" s="137">
        <v>10149</v>
      </c>
      <c r="L59" s="136">
        <v>10392</v>
      </c>
      <c r="M59" s="135">
        <f t="shared" si="23"/>
        <v>30302</v>
      </c>
      <c r="N59" s="141">
        <f t="shared" si="24"/>
        <v>-0.47452313378654876</v>
      </c>
      <c r="O59" s="140">
        <v>3644</v>
      </c>
      <c r="P59" s="136">
        <v>3863</v>
      </c>
      <c r="Q59" s="137">
        <v>20984</v>
      </c>
      <c r="R59" s="136">
        <v>20986</v>
      </c>
      <c r="S59" s="135">
        <f t="shared" si="25"/>
        <v>49477</v>
      </c>
      <c r="T59" s="139">
        <f t="shared" si="26"/>
        <v>0.004685829601237103</v>
      </c>
      <c r="U59" s="138">
        <v>14353</v>
      </c>
      <c r="V59" s="136">
        <v>13458</v>
      </c>
      <c r="W59" s="137">
        <v>29011</v>
      </c>
      <c r="X59" s="136">
        <v>29067</v>
      </c>
      <c r="Y59" s="135">
        <f t="shared" si="27"/>
        <v>85889</v>
      </c>
      <c r="Z59" s="134">
        <f t="shared" si="28"/>
        <v>-0.423942530475381</v>
      </c>
    </row>
    <row r="60" spans="1:2" ht="15">
      <c r="A60" s="124" t="s">
        <v>43</v>
      </c>
      <c r="B60" s="124"/>
    </row>
    <row r="61" spans="1:2" ht="15">
      <c r="A61" s="124" t="s">
        <v>146</v>
      </c>
      <c r="B61" s="124"/>
    </row>
    <row r="62" spans="1:3" ht="14.25">
      <c r="A62" s="364" t="s">
        <v>123</v>
      </c>
      <c r="B62" s="365"/>
      <c r="C62" s="365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0:Z65536 N60:N65536 Z3 N3 N5:N8 Z5:Z8">
    <cfRule type="cellIs" priority="3" dxfId="101" operator="lessThan" stopIfTrue="1">
      <formula>0</formula>
    </cfRule>
  </conditionalFormatting>
  <conditionalFormatting sqref="N9:N59 Z9:Z59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H6:H8">
    <cfRule type="cellIs" priority="2" dxfId="101" operator="lessThan" stopIfTrue="1">
      <formula>0</formula>
    </cfRule>
  </conditionalFormatting>
  <conditionalFormatting sqref="T6:T8">
    <cfRule type="cellIs" priority="1" dxfId="10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9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30.28125" style="123" customWidth="1"/>
    <col min="2" max="2" width="40.28125" style="123" bestFit="1" customWidth="1"/>
    <col min="3" max="3" width="9.7109375" style="123" customWidth="1"/>
    <col min="4" max="4" width="10.28125" style="123" customWidth="1"/>
    <col min="5" max="5" width="8.7109375" style="123" bestFit="1" customWidth="1"/>
    <col min="6" max="6" width="10.7109375" style="123" bestFit="1" customWidth="1"/>
    <col min="7" max="7" width="10.00390625" style="123" customWidth="1"/>
    <col min="8" max="8" width="10.7109375" style="123" customWidth="1"/>
    <col min="9" max="9" width="9.28125" style="123" customWidth="1"/>
    <col min="10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9.8515625" style="123" customWidth="1"/>
    <col min="14" max="14" width="10.00390625" style="123" customWidth="1"/>
    <col min="15" max="15" width="10.28125" style="123" customWidth="1"/>
    <col min="16" max="16" width="12.28125" style="123" bestFit="1" customWidth="1"/>
    <col min="17" max="17" width="9.28125" style="123" customWidth="1"/>
    <col min="18" max="18" width="10.7109375" style="123" bestFit="1" customWidth="1"/>
    <col min="19" max="19" width="11.8515625" style="123" customWidth="1"/>
    <col min="20" max="20" width="10.140625" style="123" customWidth="1"/>
    <col min="21" max="21" width="10.28125" style="123" customWidth="1"/>
    <col min="22" max="22" width="11.7109375" style="123" bestFit="1" customWidth="1"/>
    <col min="23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" ht="18.75" thickBot="1">
      <c r="A1" s="481" t="s">
        <v>28</v>
      </c>
      <c r="B1" s="482"/>
    </row>
    <row r="2" ht="5.25" customHeight="1" thickBot="1"/>
    <row r="3" spans="1:26" ht="24" customHeight="1" thickTop="1">
      <c r="A3" s="574" t="s">
        <v>124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6"/>
    </row>
    <row r="4" spans="1:26" ht="21" customHeight="1" thickBot="1">
      <c r="A4" s="588" t="s">
        <v>45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90"/>
    </row>
    <row r="5" spans="1:26" s="169" customFormat="1" ht="19.5" customHeight="1" thickBot="1" thickTop="1">
      <c r="A5" s="657" t="s">
        <v>121</v>
      </c>
      <c r="B5" s="669" t="s">
        <v>122</v>
      </c>
      <c r="C5" s="672" t="s">
        <v>36</v>
      </c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4"/>
      <c r="O5" s="675" t="s">
        <v>35</v>
      </c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4"/>
    </row>
    <row r="6" spans="1:26" s="168" customFormat="1" ht="26.25" customHeight="1" thickBot="1">
      <c r="A6" s="658"/>
      <c r="B6" s="670"/>
      <c r="C6" s="665" t="s">
        <v>147</v>
      </c>
      <c r="D6" s="666"/>
      <c r="E6" s="666"/>
      <c r="F6" s="666"/>
      <c r="G6" s="667"/>
      <c r="H6" s="676" t="s">
        <v>34</v>
      </c>
      <c r="I6" s="665" t="s">
        <v>148</v>
      </c>
      <c r="J6" s="666"/>
      <c r="K6" s="666"/>
      <c r="L6" s="666"/>
      <c r="M6" s="667"/>
      <c r="N6" s="676" t="s">
        <v>33</v>
      </c>
      <c r="O6" s="668" t="s">
        <v>149</v>
      </c>
      <c r="P6" s="666"/>
      <c r="Q6" s="666"/>
      <c r="R6" s="666"/>
      <c r="S6" s="667"/>
      <c r="T6" s="676" t="s">
        <v>34</v>
      </c>
      <c r="U6" s="668" t="s">
        <v>150</v>
      </c>
      <c r="V6" s="666"/>
      <c r="W6" s="666"/>
      <c r="X6" s="666"/>
      <c r="Y6" s="667"/>
      <c r="Z6" s="676" t="s">
        <v>33</v>
      </c>
    </row>
    <row r="7" spans="1:26" s="163" customFormat="1" ht="26.25" customHeight="1">
      <c r="A7" s="659"/>
      <c r="B7" s="670"/>
      <c r="C7" s="571" t="s">
        <v>22</v>
      </c>
      <c r="D7" s="587"/>
      <c r="E7" s="566" t="s">
        <v>21</v>
      </c>
      <c r="F7" s="587"/>
      <c r="G7" s="568" t="s">
        <v>17</v>
      </c>
      <c r="H7" s="582"/>
      <c r="I7" s="679" t="s">
        <v>22</v>
      </c>
      <c r="J7" s="587"/>
      <c r="K7" s="566" t="s">
        <v>21</v>
      </c>
      <c r="L7" s="587"/>
      <c r="M7" s="568" t="s">
        <v>17</v>
      </c>
      <c r="N7" s="582"/>
      <c r="O7" s="679" t="s">
        <v>22</v>
      </c>
      <c r="P7" s="587"/>
      <c r="Q7" s="566" t="s">
        <v>21</v>
      </c>
      <c r="R7" s="587"/>
      <c r="S7" s="568" t="s">
        <v>17</v>
      </c>
      <c r="T7" s="582"/>
      <c r="U7" s="679" t="s">
        <v>22</v>
      </c>
      <c r="V7" s="587"/>
      <c r="W7" s="566" t="s">
        <v>21</v>
      </c>
      <c r="X7" s="587"/>
      <c r="Y7" s="568" t="s">
        <v>17</v>
      </c>
      <c r="Z7" s="582"/>
    </row>
    <row r="8" spans="1:26" s="163" customFormat="1" ht="19.5" customHeight="1" thickBot="1">
      <c r="A8" s="660"/>
      <c r="B8" s="671"/>
      <c r="C8" s="166" t="s">
        <v>31</v>
      </c>
      <c r="D8" s="164" t="s">
        <v>30</v>
      </c>
      <c r="E8" s="165" t="s">
        <v>31</v>
      </c>
      <c r="F8" s="366" t="s">
        <v>30</v>
      </c>
      <c r="G8" s="678"/>
      <c r="H8" s="677"/>
      <c r="I8" s="166" t="s">
        <v>31</v>
      </c>
      <c r="J8" s="164" t="s">
        <v>30</v>
      </c>
      <c r="K8" s="165" t="s">
        <v>31</v>
      </c>
      <c r="L8" s="366" t="s">
        <v>30</v>
      </c>
      <c r="M8" s="678"/>
      <c r="N8" s="677"/>
      <c r="O8" s="166" t="s">
        <v>31</v>
      </c>
      <c r="P8" s="164" t="s">
        <v>30</v>
      </c>
      <c r="Q8" s="165" t="s">
        <v>31</v>
      </c>
      <c r="R8" s="366" t="s">
        <v>30</v>
      </c>
      <c r="S8" s="678"/>
      <c r="T8" s="677"/>
      <c r="U8" s="166" t="s">
        <v>31</v>
      </c>
      <c r="V8" s="164" t="s">
        <v>30</v>
      </c>
      <c r="W8" s="165" t="s">
        <v>31</v>
      </c>
      <c r="X8" s="366" t="s">
        <v>30</v>
      </c>
      <c r="Y8" s="678"/>
      <c r="Z8" s="677"/>
    </row>
    <row r="9" spans="1:26" s="152" customFormat="1" ht="18" customHeight="1" thickBot="1" thickTop="1">
      <c r="A9" s="162" t="s">
        <v>24</v>
      </c>
      <c r="B9" s="360"/>
      <c r="C9" s="161">
        <f>SUM(C10:C56)</f>
        <v>13973.525000000003</v>
      </c>
      <c r="D9" s="155">
        <f>SUM(D10:D56)</f>
        <v>13973.525000000003</v>
      </c>
      <c r="E9" s="156">
        <f>SUM(E10:E56)</f>
        <v>1109.357</v>
      </c>
      <c r="F9" s="155">
        <f>SUM(F10:F56)</f>
        <v>1109.3569999999997</v>
      </c>
      <c r="G9" s="154">
        <f aca="true" t="shared" si="0" ref="G9:G20">SUM(C9:F9)</f>
        <v>30165.764000000006</v>
      </c>
      <c r="H9" s="158">
        <f aca="true" t="shared" si="1" ref="H9:H56">G9/$G$9</f>
        <v>1</v>
      </c>
      <c r="I9" s="157">
        <f>SUM(I10:I56)</f>
        <v>11596.465999999993</v>
      </c>
      <c r="J9" s="155">
        <f>SUM(J10:J56)</f>
        <v>11596.466000000006</v>
      </c>
      <c r="K9" s="156">
        <f>SUM(K10:K56)</f>
        <v>1472.2289999999998</v>
      </c>
      <c r="L9" s="155">
        <f>SUM(L10:L56)</f>
        <v>1472.2290000000003</v>
      </c>
      <c r="M9" s="154">
        <f aca="true" t="shared" si="2" ref="M9:M20">SUM(I9:L9)</f>
        <v>26137.39</v>
      </c>
      <c r="N9" s="160">
        <f aca="true" t="shared" si="3" ref="N9:N20">IF(ISERROR(G9/M9-1),"         /0",(G9/M9-1))</f>
        <v>0.15412303982914932</v>
      </c>
      <c r="O9" s="159">
        <f>SUM(O10:O56)</f>
        <v>36987.142</v>
      </c>
      <c r="P9" s="155">
        <f>SUM(P10:P56)</f>
        <v>36987.142</v>
      </c>
      <c r="Q9" s="156">
        <f>SUM(Q10:Q56)</f>
        <v>3054.9396000000006</v>
      </c>
      <c r="R9" s="155">
        <f>SUM(R10:R56)</f>
        <v>3054.939600000001</v>
      </c>
      <c r="S9" s="154">
        <f aca="true" t="shared" si="4" ref="S9:S20">SUM(O9:R9)</f>
        <v>80084.1632</v>
      </c>
      <c r="T9" s="158">
        <f aca="true" t="shared" si="5" ref="T9:T56">S9/$S$9</f>
        <v>1</v>
      </c>
      <c r="U9" s="157">
        <f>SUM(U10:U56)</f>
        <v>33216.13599999999</v>
      </c>
      <c r="V9" s="155">
        <f>SUM(V10:V56)</f>
        <v>33216.13599999999</v>
      </c>
      <c r="W9" s="156">
        <f>SUM(W10:W56)</f>
        <v>3326.8680000000004</v>
      </c>
      <c r="X9" s="155">
        <f>SUM(X10:X56)</f>
        <v>3326.8679999999986</v>
      </c>
      <c r="Y9" s="154">
        <f aca="true" t="shared" si="6" ref="Y9:Y20">SUM(U9:X9)</f>
        <v>73086.00799999999</v>
      </c>
      <c r="Z9" s="153">
        <f>IF(ISERROR(S9/Y9-1),"         /0",(S9/Y9-1))</f>
        <v>0.09575232512357235</v>
      </c>
    </row>
    <row r="10" spans="1:26" ht="18.75" customHeight="1" thickTop="1">
      <c r="A10" s="151" t="s">
        <v>368</v>
      </c>
      <c r="B10" s="361" t="s">
        <v>369</v>
      </c>
      <c r="C10" s="149">
        <v>6764.943000000005</v>
      </c>
      <c r="D10" s="145">
        <v>5320.2080000000005</v>
      </c>
      <c r="E10" s="146">
        <v>388.34899999999993</v>
      </c>
      <c r="F10" s="145">
        <v>143.618</v>
      </c>
      <c r="G10" s="144">
        <f t="shared" si="0"/>
        <v>12617.118000000006</v>
      </c>
      <c r="H10" s="148">
        <f t="shared" si="1"/>
        <v>0.4182595209589256</v>
      </c>
      <c r="I10" s="147">
        <v>5603.582999999999</v>
      </c>
      <c r="J10" s="145">
        <v>4277.247000000002</v>
      </c>
      <c r="K10" s="146">
        <v>452.469</v>
      </c>
      <c r="L10" s="145">
        <v>124.89200000000001</v>
      </c>
      <c r="M10" s="144">
        <f t="shared" si="2"/>
        <v>10458.191</v>
      </c>
      <c r="N10" s="150">
        <f t="shared" si="3"/>
        <v>0.20643407640958222</v>
      </c>
      <c r="O10" s="149">
        <v>17623.87200000001</v>
      </c>
      <c r="P10" s="145">
        <v>14193.723</v>
      </c>
      <c r="Q10" s="146">
        <v>835.083</v>
      </c>
      <c r="R10" s="145">
        <v>318.1550000000001</v>
      </c>
      <c r="S10" s="144">
        <f t="shared" si="4"/>
        <v>32970.833000000006</v>
      </c>
      <c r="T10" s="148">
        <f t="shared" si="5"/>
        <v>0.411702285227849</v>
      </c>
      <c r="U10" s="147">
        <v>15689.607000000004</v>
      </c>
      <c r="V10" s="145">
        <v>12341.116999999997</v>
      </c>
      <c r="W10" s="146">
        <v>908.3570000000001</v>
      </c>
      <c r="X10" s="145">
        <v>293.56600000000003</v>
      </c>
      <c r="Y10" s="144">
        <f t="shared" si="6"/>
        <v>29232.647</v>
      </c>
      <c r="Z10" s="143">
        <f aca="true" t="shared" si="7" ref="Z10:Z20">IF(ISERROR(S10/Y10-1),"         /0",IF(S10/Y10&gt;5,"  *  ",(S10/Y10-1)))</f>
        <v>0.12787709576898743</v>
      </c>
    </row>
    <row r="11" spans="1:26" ht="18.75" customHeight="1">
      <c r="A11" s="151" t="s">
        <v>370</v>
      </c>
      <c r="B11" s="361" t="s">
        <v>371</v>
      </c>
      <c r="C11" s="149">
        <v>1610.9199999999996</v>
      </c>
      <c r="D11" s="145">
        <v>1764.3909999999998</v>
      </c>
      <c r="E11" s="146">
        <v>94.151</v>
      </c>
      <c r="F11" s="145">
        <v>216.32</v>
      </c>
      <c r="G11" s="144">
        <f t="shared" si="0"/>
        <v>3685.7819999999997</v>
      </c>
      <c r="H11" s="148">
        <f>G11/$G$9</f>
        <v>0.12218427486205882</v>
      </c>
      <c r="I11" s="147">
        <v>1158.2949999999998</v>
      </c>
      <c r="J11" s="145">
        <v>1325.518</v>
      </c>
      <c r="K11" s="146">
        <v>45.698</v>
      </c>
      <c r="L11" s="145">
        <v>215.714</v>
      </c>
      <c r="M11" s="144">
        <f t="shared" si="2"/>
        <v>2745.225</v>
      </c>
      <c r="N11" s="150">
        <f t="shared" si="3"/>
        <v>0.34261563259842087</v>
      </c>
      <c r="O11" s="149">
        <v>3979.156000000001</v>
      </c>
      <c r="P11" s="145">
        <v>4161.951999999999</v>
      </c>
      <c r="Q11" s="146">
        <v>142.689</v>
      </c>
      <c r="R11" s="145">
        <v>288.729</v>
      </c>
      <c r="S11" s="144">
        <f t="shared" si="4"/>
        <v>8572.526</v>
      </c>
      <c r="T11" s="148">
        <f>S11/$S$9</f>
        <v>0.10704396047182523</v>
      </c>
      <c r="U11" s="147">
        <v>3187.7929999999997</v>
      </c>
      <c r="V11" s="145">
        <v>3809.3790000000004</v>
      </c>
      <c r="W11" s="146">
        <v>113.81400000000004</v>
      </c>
      <c r="X11" s="145">
        <v>276.429</v>
      </c>
      <c r="Y11" s="144">
        <f t="shared" si="6"/>
        <v>7387.415000000001</v>
      </c>
      <c r="Z11" s="143">
        <f t="shared" si="7"/>
        <v>0.16042296256538968</v>
      </c>
    </row>
    <row r="12" spans="1:26" ht="18.75" customHeight="1">
      <c r="A12" s="142" t="s">
        <v>372</v>
      </c>
      <c r="B12" s="362" t="s">
        <v>373</v>
      </c>
      <c r="C12" s="140">
        <v>1230.2439999999997</v>
      </c>
      <c r="D12" s="136">
        <v>988.4069999999998</v>
      </c>
      <c r="E12" s="137">
        <v>50.352</v>
      </c>
      <c r="F12" s="136">
        <v>14.225999999999997</v>
      </c>
      <c r="G12" s="135">
        <f t="shared" si="0"/>
        <v>2283.2289999999994</v>
      </c>
      <c r="H12" s="139">
        <f t="shared" si="1"/>
        <v>0.07568941399926085</v>
      </c>
      <c r="I12" s="138">
        <v>1056.467</v>
      </c>
      <c r="J12" s="136">
        <v>815.7879999999999</v>
      </c>
      <c r="K12" s="137">
        <v>46.842</v>
      </c>
      <c r="L12" s="136">
        <v>21.679000000000002</v>
      </c>
      <c r="M12" s="135">
        <f t="shared" si="2"/>
        <v>1940.7760000000003</v>
      </c>
      <c r="N12" s="141">
        <f t="shared" si="3"/>
        <v>0.17645158431472718</v>
      </c>
      <c r="O12" s="140">
        <v>3448.159000000001</v>
      </c>
      <c r="P12" s="136">
        <v>2608.1279999999992</v>
      </c>
      <c r="Q12" s="137">
        <v>144.945</v>
      </c>
      <c r="R12" s="136">
        <v>52.222000000000016</v>
      </c>
      <c r="S12" s="135">
        <f t="shared" si="4"/>
        <v>6253.454</v>
      </c>
      <c r="T12" s="139">
        <f t="shared" si="5"/>
        <v>0.07808602537786148</v>
      </c>
      <c r="U12" s="138">
        <v>2910.6559999999995</v>
      </c>
      <c r="V12" s="136">
        <v>2224.613</v>
      </c>
      <c r="W12" s="137">
        <v>92.79100000000003</v>
      </c>
      <c r="X12" s="136">
        <v>55.28500000000001</v>
      </c>
      <c r="Y12" s="135">
        <f t="shared" si="6"/>
        <v>5283.344999999999</v>
      </c>
      <c r="Z12" s="134">
        <f t="shared" si="7"/>
        <v>0.18361643996369725</v>
      </c>
    </row>
    <row r="13" spans="1:26" ht="18.75" customHeight="1">
      <c r="A13" s="142" t="s">
        <v>376</v>
      </c>
      <c r="B13" s="362" t="s">
        <v>377</v>
      </c>
      <c r="C13" s="140">
        <v>863.9060000000001</v>
      </c>
      <c r="D13" s="136">
        <v>1250.902</v>
      </c>
      <c r="E13" s="137">
        <v>9.631000000000002</v>
      </c>
      <c r="F13" s="136">
        <v>5.845</v>
      </c>
      <c r="G13" s="135">
        <f t="shared" si="0"/>
        <v>2130.2839999999997</v>
      </c>
      <c r="H13" s="139">
        <f t="shared" si="1"/>
        <v>0.07061926228687591</v>
      </c>
      <c r="I13" s="138">
        <v>728.5679999999999</v>
      </c>
      <c r="J13" s="136">
        <v>1017.1470000000003</v>
      </c>
      <c r="K13" s="137">
        <v>8.334</v>
      </c>
      <c r="L13" s="136">
        <v>11.264</v>
      </c>
      <c r="M13" s="135">
        <f t="shared" si="2"/>
        <v>1765.313</v>
      </c>
      <c r="N13" s="141">
        <f t="shared" si="3"/>
        <v>0.20674577256271243</v>
      </c>
      <c r="O13" s="140">
        <v>2364.0139999999997</v>
      </c>
      <c r="P13" s="136">
        <v>3332.2710000000006</v>
      </c>
      <c r="Q13" s="137">
        <v>36.056000000000004</v>
      </c>
      <c r="R13" s="136">
        <v>28.671</v>
      </c>
      <c r="S13" s="135">
        <f t="shared" si="4"/>
        <v>5761.012</v>
      </c>
      <c r="T13" s="139">
        <f t="shared" si="5"/>
        <v>0.07193696943068015</v>
      </c>
      <c r="U13" s="138">
        <v>2147.658</v>
      </c>
      <c r="V13" s="136">
        <v>2968.765</v>
      </c>
      <c r="W13" s="137">
        <v>26.71399999999999</v>
      </c>
      <c r="X13" s="136">
        <v>29.856999999999992</v>
      </c>
      <c r="Y13" s="135">
        <f t="shared" si="6"/>
        <v>5172.994</v>
      </c>
      <c r="Z13" s="134">
        <f t="shared" si="7"/>
        <v>0.113670729175406</v>
      </c>
    </row>
    <row r="14" spans="1:26" ht="18.75" customHeight="1">
      <c r="A14" s="142" t="s">
        <v>380</v>
      </c>
      <c r="B14" s="362" t="s">
        <v>381</v>
      </c>
      <c r="C14" s="140">
        <v>134.68699999999998</v>
      </c>
      <c r="D14" s="136">
        <v>1062.908</v>
      </c>
      <c r="E14" s="137">
        <v>22.513</v>
      </c>
      <c r="F14" s="136">
        <v>192.804</v>
      </c>
      <c r="G14" s="135">
        <f aca="true" t="shared" si="8" ref="G14:G19">SUM(C14:F14)</f>
        <v>1412.9119999999998</v>
      </c>
      <c r="H14" s="139">
        <f aca="true" t="shared" si="9" ref="H14:H19">G14/$G$9</f>
        <v>0.046838263403506025</v>
      </c>
      <c r="I14" s="138">
        <v>204.00400000000002</v>
      </c>
      <c r="J14" s="136">
        <v>936.8550000000001</v>
      </c>
      <c r="K14" s="137">
        <v>14.274</v>
      </c>
      <c r="L14" s="136">
        <v>218.792</v>
      </c>
      <c r="M14" s="135">
        <f aca="true" t="shared" si="10" ref="M14:M19">SUM(I14:L14)</f>
        <v>1373.925</v>
      </c>
      <c r="N14" s="141">
        <f aca="true" t="shared" si="11" ref="N14:N19">IF(ISERROR(G14/M14-1),"         /0",(G14/M14-1))</f>
        <v>0.02837636697781898</v>
      </c>
      <c r="O14" s="140">
        <v>385.8080000000001</v>
      </c>
      <c r="P14" s="136">
        <v>2864.912000000001</v>
      </c>
      <c r="Q14" s="137">
        <v>73.93499999999999</v>
      </c>
      <c r="R14" s="136">
        <v>514.107</v>
      </c>
      <c r="S14" s="135">
        <f aca="true" t="shared" si="12" ref="S14:S19">SUM(O14:R14)</f>
        <v>3838.762000000001</v>
      </c>
      <c r="T14" s="139">
        <f aca="true" t="shared" si="13" ref="T14:T19">S14/$S$9</f>
        <v>0.04793409641320946</v>
      </c>
      <c r="U14" s="138">
        <v>629.137</v>
      </c>
      <c r="V14" s="136">
        <v>2318.204999999999</v>
      </c>
      <c r="W14" s="137">
        <v>81.734</v>
      </c>
      <c r="X14" s="136">
        <v>656.841</v>
      </c>
      <c r="Y14" s="135">
        <f aca="true" t="shared" si="14" ref="Y14:Y19">SUM(U14:X14)</f>
        <v>3685.9169999999986</v>
      </c>
      <c r="Z14" s="134">
        <f t="shared" si="7"/>
        <v>0.04146729294229967</v>
      </c>
    </row>
    <row r="15" spans="1:26" ht="18.75" customHeight="1">
      <c r="A15" s="142" t="s">
        <v>405</v>
      </c>
      <c r="B15" s="362" t="s">
        <v>406</v>
      </c>
      <c r="C15" s="140">
        <v>780.796</v>
      </c>
      <c r="D15" s="136">
        <v>548.833</v>
      </c>
      <c r="E15" s="137">
        <v>9.422</v>
      </c>
      <c r="F15" s="136">
        <v>11.286999999999999</v>
      </c>
      <c r="G15" s="135">
        <f t="shared" si="8"/>
        <v>1350.338</v>
      </c>
      <c r="H15" s="139">
        <f t="shared" si="9"/>
        <v>0.044763925090708784</v>
      </c>
      <c r="I15" s="138">
        <v>652.602</v>
      </c>
      <c r="J15" s="136">
        <v>494.34900000000005</v>
      </c>
      <c r="K15" s="137">
        <v>5.693</v>
      </c>
      <c r="L15" s="136">
        <v>2.3449999999999998</v>
      </c>
      <c r="M15" s="135">
        <f t="shared" si="10"/>
        <v>1154.989</v>
      </c>
      <c r="N15" s="141">
        <f t="shared" si="11"/>
        <v>0.1691349441423251</v>
      </c>
      <c r="O15" s="140">
        <v>2474.4140000000007</v>
      </c>
      <c r="P15" s="136">
        <v>1511.1899999999996</v>
      </c>
      <c r="Q15" s="137">
        <v>48.211999999999996</v>
      </c>
      <c r="R15" s="136">
        <v>24.572999999999997</v>
      </c>
      <c r="S15" s="135">
        <f t="shared" si="12"/>
        <v>4058.389</v>
      </c>
      <c r="T15" s="139">
        <f t="shared" si="13"/>
        <v>0.050676548743659726</v>
      </c>
      <c r="U15" s="138">
        <v>2013.5169999999998</v>
      </c>
      <c r="V15" s="136">
        <v>1495.311</v>
      </c>
      <c r="W15" s="137">
        <v>14.784999999999998</v>
      </c>
      <c r="X15" s="136">
        <v>8.071</v>
      </c>
      <c r="Y15" s="135">
        <f t="shared" si="14"/>
        <v>3531.6839999999993</v>
      </c>
      <c r="Z15" s="134">
        <f t="shared" si="7"/>
        <v>0.1491370688883833</v>
      </c>
    </row>
    <row r="16" spans="1:26" ht="18.75" customHeight="1">
      <c r="A16" s="142" t="s">
        <v>374</v>
      </c>
      <c r="B16" s="362" t="s">
        <v>375</v>
      </c>
      <c r="C16" s="140">
        <v>446.541</v>
      </c>
      <c r="D16" s="136">
        <v>639.557</v>
      </c>
      <c r="E16" s="137">
        <v>1.5420000000000003</v>
      </c>
      <c r="F16" s="136">
        <v>3.1330000000000005</v>
      </c>
      <c r="G16" s="135">
        <f t="shared" si="8"/>
        <v>1090.773</v>
      </c>
      <c r="H16" s="139">
        <f t="shared" si="9"/>
        <v>0.036159302976712264</v>
      </c>
      <c r="I16" s="138">
        <v>250.14600000000002</v>
      </c>
      <c r="J16" s="136">
        <v>495.5830000000001</v>
      </c>
      <c r="K16" s="137">
        <v>3.0509999999999997</v>
      </c>
      <c r="L16" s="136">
        <v>3.042</v>
      </c>
      <c r="M16" s="135">
        <f t="shared" si="10"/>
        <v>751.8220000000001</v>
      </c>
      <c r="N16" s="141">
        <f t="shared" si="11"/>
        <v>0.4508394274176597</v>
      </c>
      <c r="O16" s="140">
        <v>979.9559999999999</v>
      </c>
      <c r="P16" s="136">
        <v>1542.4840000000004</v>
      </c>
      <c r="Q16" s="137">
        <v>2.81</v>
      </c>
      <c r="R16" s="136">
        <v>8.280999999999999</v>
      </c>
      <c r="S16" s="135">
        <f t="shared" si="12"/>
        <v>2533.5310000000004</v>
      </c>
      <c r="T16" s="139">
        <f t="shared" si="13"/>
        <v>0.03163585531477465</v>
      </c>
      <c r="U16" s="138">
        <v>939.797</v>
      </c>
      <c r="V16" s="136">
        <v>1424.9919999999997</v>
      </c>
      <c r="W16" s="137">
        <v>8.74</v>
      </c>
      <c r="X16" s="136">
        <v>7.979</v>
      </c>
      <c r="Y16" s="135">
        <f t="shared" si="14"/>
        <v>2381.5079999999994</v>
      </c>
      <c r="Z16" s="134">
        <f>IF(ISERROR(S16/Y16-1),"         /0",IF(S16/Y16&gt;5,"  *  ",(S16/Y16-1)))</f>
        <v>0.0638347635195855</v>
      </c>
    </row>
    <row r="17" spans="1:26" ht="18.75" customHeight="1">
      <c r="A17" s="142" t="s">
        <v>388</v>
      </c>
      <c r="B17" s="362" t="s">
        <v>389</v>
      </c>
      <c r="C17" s="140">
        <v>273.285</v>
      </c>
      <c r="D17" s="136">
        <v>197.174</v>
      </c>
      <c r="E17" s="137">
        <v>1.6770000000000003</v>
      </c>
      <c r="F17" s="136">
        <v>1.5820000000000003</v>
      </c>
      <c r="G17" s="135">
        <f t="shared" si="8"/>
        <v>473.7180000000001</v>
      </c>
      <c r="H17" s="139">
        <f t="shared" si="9"/>
        <v>0.01570382901623178</v>
      </c>
      <c r="I17" s="138">
        <v>149.78300000000002</v>
      </c>
      <c r="J17" s="136">
        <v>144.812</v>
      </c>
      <c r="K17" s="137">
        <v>5.974</v>
      </c>
      <c r="L17" s="136">
        <v>5.103</v>
      </c>
      <c r="M17" s="135">
        <f t="shared" si="10"/>
        <v>305.672</v>
      </c>
      <c r="N17" s="141">
        <f t="shared" si="11"/>
        <v>0.5497592190321654</v>
      </c>
      <c r="O17" s="140">
        <v>578.7950000000001</v>
      </c>
      <c r="P17" s="136">
        <v>570.845</v>
      </c>
      <c r="Q17" s="137">
        <v>11.729999999999999</v>
      </c>
      <c r="R17" s="136">
        <v>10.796</v>
      </c>
      <c r="S17" s="135">
        <f t="shared" si="12"/>
        <v>1172.1660000000002</v>
      </c>
      <c r="T17" s="139">
        <f t="shared" si="13"/>
        <v>0.014636676630717422</v>
      </c>
      <c r="U17" s="138">
        <v>434.6050000000001</v>
      </c>
      <c r="V17" s="136">
        <v>399.34099999999995</v>
      </c>
      <c r="W17" s="137">
        <v>16.124</v>
      </c>
      <c r="X17" s="136">
        <v>16.703</v>
      </c>
      <c r="Y17" s="135">
        <f t="shared" si="14"/>
        <v>866.773</v>
      </c>
      <c r="Z17" s="134">
        <f>IF(ISERROR(S17/Y17-1),"         /0",IF(S17/Y17&gt;5,"  *  ",(S17/Y17-1)))</f>
        <v>0.35233330987467326</v>
      </c>
    </row>
    <row r="18" spans="1:26" ht="18.75" customHeight="1">
      <c r="A18" s="142" t="s">
        <v>443</v>
      </c>
      <c r="B18" s="362" t="s">
        <v>443</v>
      </c>
      <c r="C18" s="140">
        <v>145.00900000000001</v>
      </c>
      <c r="D18" s="136">
        <v>195.335</v>
      </c>
      <c r="E18" s="137">
        <v>41.044000000000004</v>
      </c>
      <c r="F18" s="136">
        <v>47.501999999999995</v>
      </c>
      <c r="G18" s="135">
        <f t="shared" si="8"/>
        <v>428.89000000000004</v>
      </c>
      <c r="H18" s="139">
        <f t="shared" si="9"/>
        <v>0.014217773499786047</v>
      </c>
      <c r="I18" s="138">
        <v>50.027</v>
      </c>
      <c r="J18" s="136">
        <v>178.723</v>
      </c>
      <c r="K18" s="137">
        <v>58.29100000000001</v>
      </c>
      <c r="L18" s="136">
        <v>189.12499999999997</v>
      </c>
      <c r="M18" s="135">
        <f t="shared" si="10"/>
        <v>476.16599999999994</v>
      </c>
      <c r="N18" s="141">
        <f t="shared" si="11"/>
        <v>-0.09928470323374605</v>
      </c>
      <c r="O18" s="140">
        <v>446.08099999999996</v>
      </c>
      <c r="P18" s="136">
        <v>561.0809999999999</v>
      </c>
      <c r="Q18" s="137">
        <v>126.4960000000001</v>
      </c>
      <c r="R18" s="136">
        <v>186.60960000000006</v>
      </c>
      <c r="S18" s="135">
        <f t="shared" si="12"/>
        <v>1320.2676</v>
      </c>
      <c r="T18" s="139">
        <f t="shared" si="13"/>
        <v>0.016486001067437014</v>
      </c>
      <c r="U18" s="138">
        <v>161.83900000000008</v>
      </c>
      <c r="V18" s="136">
        <v>557.0090000000001</v>
      </c>
      <c r="W18" s="137">
        <v>110.51</v>
      </c>
      <c r="X18" s="136">
        <v>214.38599999999997</v>
      </c>
      <c r="Y18" s="135">
        <f t="shared" si="14"/>
        <v>1043.7440000000001</v>
      </c>
      <c r="Z18" s="134">
        <f>IF(ISERROR(S18/Y18-1),"         /0",IF(S18/Y18&gt;5,"  *  ",(S18/Y18-1)))</f>
        <v>0.2649343133948552</v>
      </c>
    </row>
    <row r="19" spans="1:26" ht="18.75" customHeight="1">
      <c r="A19" s="142" t="s">
        <v>378</v>
      </c>
      <c r="B19" s="362" t="s">
        <v>379</v>
      </c>
      <c r="C19" s="140">
        <v>143.309</v>
      </c>
      <c r="D19" s="136">
        <v>259.792</v>
      </c>
      <c r="E19" s="137">
        <v>3.783</v>
      </c>
      <c r="F19" s="136">
        <v>4.483999999999999</v>
      </c>
      <c r="G19" s="135">
        <f t="shared" si="8"/>
        <v>411.368</v>
      </c>
      <c r="H19" s="139">
        <f t="shared" si="9"/>
        <v>0.013636916339993905</v>
      </c>
      <c r="I19" s="138">
        <v>106.06500000000001</v>
      </c>
      <c r="J19" s="136">
        <v>222.9</v>
      </c>
      <c r="K19" s="137">
        <v>36.129</v>
      </c>
      <c r="L19" s="136">
        <v>11.755</v>
      </c>
      <c r="M19" s="135">
        <f t="shared" si="10"/>
        <v>376.84900000000005</v>
      </c>
      <c r="N19" s="141">
        <f t="shared" si="11"/>
        <v>0.09159902242012041</v>
      </c>
      <c r="O19" s="140">
        <v>299.271</v>
      </c>
      <c r="P19" s="136">
        <v>638.8240000000001</v>
      </c>
      <c r="Q19" s="137">
        <v>14.151999999999996</v>
      </c>
      <c r="R19" s="136">
        <v>19.359</v>
      </c>
      <c r="S19" s="135">
        <f t="shared" si="12"/>
        <v>971.6060000000001</v>
      </c>
      <c r="T19" s="139">
        <f t="shared" si="13"/>
        <v>0.012132311323195548</v>
      </c>
      <c r="U19" s="138">
        <v>231.652</v>
      </c>
      <c r="V19" s="136">
        <v>570.6579999999999</v>
      </c>
      <c r="W19" s="137">
        <v>95.87099999999998</v>
      </c>
      <c r="X19" s="136">
        <v>26.042999999999996</v>
      </c>
      <c r="Y19" s="135">
        <f t="shared" si="14"/>
        <v>924.2239999999999</v>
      </c>
      <c r="Z19" s="134">
        <f t="shared" si="7"/>
        <v>0.05126679246589583</v>
      </c>
    </row>
    <row r="20" spans="1:26" ht="18.75" customHeight="1">
      <c r="A20" s="142" t="s">
        <v>382</v>
      </c>
      <c r="B20" s="362" t="s">
        <v>383</v>
      </c>
      <c r="C20" s="140">
        <v>187.31799999999998</v>
      </c>
      <c r="D20" s="136">
        <v>156.94899999999998</v>
      </c>
      <c r="E20" s="137">
        <v>25.233999999999998</v>
      </c>
      <c r="F20" s="136">
        <v>5.128</v>
      </c>
      <c r="G20" s="135">
        <f t="shared" si="0"/>
        <v>374.6289999999999</v>
      </c>
      <c r="H20" s="139">
        <f t="shared" si="1"/>
        <v>0.012419012493766106</v>
      </c>
      <c r="I20" s="138">
        <v>269.97499999999997</v>
      </c>
      <c r="J20" s="136">
        <v>133.837</v>
      </c>
      <c r="K20" s="137">
        <v>42.176</v>
      </c>
      <c r="L20" s="136">
        <v>1.885</v>
      </c>
      <c r="M20" s="135">
        <f t="shared" si="2"/>
        <v>447.87299999999993</v>
      </c>
      <c r="N20" s="141">
        <f t="shared" si="3"/>
        <v>-0.1635374313700536</v>
      </c>
      <c r="O20" s="140">
        <v>470.14300000000003</v>
      </c>
      <c r="P20" s="136">
        <v>401.419</v>
      </c>
      <c r="Q20" s="137">
        <v>51.419</v>
      </c>
      <c r="R20" s="136">
        <v>15.32</v>
      </c>
      <c r="S20" s="135">
        <f t="shared" si="4"/>
        <v>938.301</v>
      </c>
      <c r="T20" s="139">
        <f t="shared" si="5"/>
        <v>0.011716436340312539</v>
      </c>
      <c r="U20" s="138">
        <v>733.7829999999999</v>
      </c>
      <c r="V20" s="136">
        <v>392.46500000000003</v>
      </c>
      <c r="W20" s="137">
        <v>98.74000000000001</v>
      </c>
      <c r="X20" s="136">
        <v>6.203</v>
      </c>
      <c r="Y20" s="135">
        <f t="shared" si="6"/>
        <v>1231.191</v>
      </c>
      <c r="Z20" s="134">
        <f t="shared" si="7"/>
        <v>-0.2378916025214609</v>
      </c>
    </row>
    <row r="21" spans="1:26" ht="18.75" customHeight="1">
      <c r="A21" s="142" t="s">
        <v>384</v>
      </c>
      <c r="B21" s="362" t="s">
        <v>385</v>
      </c>
      <c r="C21" s="140">
        <v>197.249</v>
      </c>
      <c r="D21" s="136">
        <v>135.405</v>
      </c>
      <c r="E21" s="137">
        <v>0.40499999999999997</v>
      </c>
      <c r="F21" s="136">
        <v>1.158</v>
      </c>
      <c r="G21" s="135">
        <f aca="true" t="shared" si="15" ref="G21:G56">SUM(C21:F21)</f>
        <v>334.217</v>
      </c>
      <c r="H21" s="139">
        <f t="shared" si="1"/>
        <v>0.011079348098062424</v>
      </c>
      <c r="I21" s="138">
        <v>99.55799999999999</v>
      </c>
      <c r="J21" s="136">
        <v>128.346</v>
      </c>
      <c r="K21" s="137">
        <v>4.078</v>
      </c>
      <c r="L21" s="136">
        <v>3.725</v>
      </c>
      <c r="M21" s="135">
        <f aca="true" t="shared" si="16" ref="M21:M56">SUM(I21:L21)</f>
        <v>235.707</v>
      </c>
      <c r="N21" s="141">
        <f aca="true" t="shared" si="17" ref="N21:N56">IF(ISERROR(G21/M21-1),"         /0",(G21/M21-1))</f>
        <v>0.41793413008523284</v>
      </c>
      <c r="O21" s="140">
        <v>484.62199999999996</v>
      </c>
      <c r="P21" s="136">
        <v>355.639</v>
      </c>
      <c r="Q21" s="137">
        <v>0.668</v>
      </c>
      <c r="R21" s="136">
        <v>2.258</v>
      </c>
      <c r="S21" s="135">
        <f aca="true" t="shared" si="18" ref="S21:S56">SUM(O21:R21)</f>
        <v>843.187</v>
      </c>
      <c r="T21" s="139">
        <f t="shared" si="5"/>
        <v>0.010528760822464336</v>
      </c>
      <c r="U21" s="138">
        <v>309.209</v>
      </c>
      <c r="V21" s="136">
        <v>351.969</v>
      </c>
      <c r="W21" s="137">
        <v>5.496</v>
      </c>
      <c r="X21" s="136">
        <v>6.856999999999999</v>
      </c>
      <c r="Y21" s="135">
        <f aca="true" t="shared" si="19" ref="Y21:Y56">SUM(U21:X21)</f>
        <v>673.531</v>
      </c>
      <c r="Z21" s="134">
        <f aca="true" t="shared" si="20" ref="Z21:Z56">IF(ISERROR(S21/Y21-1),"         /0",IF(S21/Y21&gt;5,"  *  ",(S21/Y21-1)))</f>
        <v>0.2518904103894255</v>
      </c>
    </row>
    <row r="22" spans="1:26" ht="18.75" customHeight="1">
      <c r="A22" s="142" t="s">
        <v>403</v>
      </c>
      <c r="B22" s="362" t="s">
        <v>404</v>
      </c>
      <c r="C22" s="140">
        <v>95.00500000000001</v>
      </c>
      <c r="D22" s="136">
        <v>62.262</v>
      </c>
      <c r="E22" s="137">
        <v>75.42</v>
      </c>
      <c r="F22" s="136">
        <v>56.66900000000004</v>
      </c>
      <c r="G22" s="135">
        <f t="shared" si="15"/>
        <v>289.35600000000005</v>
      </c>
      <c r="H22" s="139">
        <f t="shared" si="1"/>
        <v>0.009592198626230716</v>
      </c>
      <c r="I22" s="138">
        <v>139.11400000000003</v>
      </c>
      <c r="J22" s="136">
        <v>88.28200000000001</v>
      </c>
      <c r="K22" s="137">
        <v>78.85199999999998</v>
      </c>
      <c r="L22" s="136">
        <v>50.76200000000001</v>
      </c>
      <c r="M22" s="135">
        <f t="shared" si="16"/>
        <v>357.01000000000005</v>
      </c>
      <c r="N22" s="141">
        <f t="shared" si="17"/>
        <v>-0.18950169463040245</v>
      </c>
      <c r="O22" s="140">
        <v>288.94799999999987</v>
      </c>
      <c r="P22" s="136">
        <v>204.786</v>
      </c>
      <c r="Q22" s="137">
        <v>267.0866000000002</v>
      </c>
      <c r="R22" s="136">
        <v>226.86700000000033</v>
      </c>
      <c r="S22" s="135">
        <f t="shared" si="18"/>
        <v>987.6876000000003</v>
      </c>
      <c r="T22" s="139">
        <f t="shared" si="5"/>
        <v>0.012333120064367488</v>
      </c>
      <c r="U22" s="138">
        <v>387.1849999999999</v>
      </c>
      <c r="V22" s="136">
        <v>245.2100000000001</v>
      </c>
      <c r="W22" s="137">
        <v>231.84400000000014</v>
      </c>
      <c r="X22" s="136">
        <v>155.98700000000005</v>
      </c>
      <c r="Y22" s="135">
        <f t="shared" si="19"/>
        <v>1020.2260000000002</v>
      </c>
      <c r="Z22" s="134">
        <f t="shared" si="20"/>
        <v>-0.03189332559648539</v>
      </c>
    </row>
    <row r="23" spans="1:26" ht="18.75" customHeight="1">
      <c r="A23" s="142" t="s">
        <v>448</v>
      </c>
      <c r="B23" s="362" t="s">
        <v>448</v>
      </c>
      <c r="C23" s="140">
        <v>147.41899999999998</v>
      </c>
      <c r="D23" s="136">
        <v>64.03</v>
      </c>
      <c r="E23" s="137">
        <v>51.176</v>
      </c>
      <c r="F23" s="136">
        <v>16.75</v>
      </c>
      <c r="G23" s="135">
        <f>SUM(C23:F23)</f>
        <v>279.375</v>
      </c>
      <c r="H23" s="139">
        <f>G23/$G$9</f>
        <v>0.009261326847216598</v>
      </c>
      <c r="I23" s="138">
        <v>247.41000000000003</v>
      </c>
      <c r="J23" s="136">
        <v>75.05799999999999</v>
      </c>
      <c r="K23" s="137">
        <v>212.86999999999998</v>
      </c>
      <c r="L23" s="136">
        <v>27.235000000000003</v>
      </c>
      <c r="M23" s="135">
        <f>SUM(I23:L23)</f>
        <v>562.573</v>
      </c>
      <c r="N23" s="141">
        <f>IF(ISERROR(G23/M23-1),"         /0",(G23/M23-1))</f>
        <v>-0.5033977812657202</v>
      </c>
      <c r="O23" s="140">
        <v>446.00399999999985</v>
      </c>
      <c r="P23" s="136">
        <v>192.18600000000004</v>
      </c>
      <c r="Q23" s="137">
        <v>198.56499999999997</v>
      </c>
      <c r="R23" s="136">
        <v>56.40899999999999</v>
      </c>
      <c r="S23" s="135">
        <f>SUM(O23:R23)</f>
        <v>893.1639999999998</v>
      </c>
      <c r="T23" s="139">
        <f>S23/$S$9</f>
        <v>0.01115281679062359</v>
      </c>
      <c r="U23" s="138">
        <v>758.3179999999999</v>
      </c>
      <c r="V23" s="136">
        <v>223.29600000000005</v>
      </c>
      <c r="W23" s="137">
        <v>217.90699999999998</v>
      </c>
      <c r="X23" s="136">
        <v>35.68300000000001</v>
      </c>
      <c r="Y23" s="135">
        <f>SUM(U23:X23)</f>
        <v>1235.204</v>
      </c>
      <c r="Z23" s="134">
        <f>IF(ISERROR(S23/Y23-1),"         /0",IF(S23/Y23&gt;5,"  *  ",(S23/Y23-1)))</f>
        <v>-0.27690972503327405</v>
      </c>
    </row>
    <row r="24" spans="1:26" ht="18.75" customHeight="1">
      <c r="A24" s="142" t="s">
        <v>446</v>
      </c>
      <c r="B24" s="362" t="s">
        <v>447</v>
      </c>
      <c r="C24" s="140">
        <v>80.274</v>
      </c>
      <c r="D24" s="136">
        <v>139.911</v>
      </c>
      <c r="E24" s="137">
        <v>5.604</v>
      </c>
      <c r="F24" s="136">
        <v>4.691</v>
      </c>
      <c r="G24" s="135">
        <f>SUM(C24:F24)</f>
        <v>230.48000000000002</v>
      </c>
      <c r="H24" s="139">
        <f>G24/$G$9</f>
        <v>0.007640449616989643</v>
      </c>
      <c r="I24" s="138">
        <v>83.11199999999998</v>
      </c>
      <c r="J24" s="136">
        <v>147.68</v>
      </c>
      <c r="K24" s="137">
        <v>1.466</v>
      </c>
      <c r="L24" s="136">
        <v>3.132999999999999</v>
      </c>
      <c r="M24" s="135">
        <f>SUM(I24:L24)</f>
        <v>235.391</v>
      </c>
      <c r="N24" s="141">
        <f>IF(ISERROR(G24/M24-1),"         /0",(G24/M24-1))</f>
        <v>-0.020863159594037062</v>
      </c>
      <c r="O24" s="140">
        <v>276.59999999999997</v>
      </c>
      <c r="P24" s="136">
        <v>392.835</v>
      </c>
      <c r="Q24" s="137">
        <v>13.181</v>
      </c>
      <c r="R24" s="136">
        <v>14.493</v>
      </c>
      <c r="S24" s="135">
        <f>SUM(O24:R24)</f>
        <v>697.109</v>
      </c>
      <c r="T24" s="139">
        <f>S24/$S$9</f>
        <v>0.008704704802359726</v>
      </c>
      <c r="U24" s="138">
        <v>265.04600000000005</v>
      </c>
      <c r="V24" s="136">
        <v>406.35600000000005</v>
      </c>
      <c r="W24" s="137">
        <v>4.196000000000001</v>
      </c>
      <c r="X24" s="136">
        <v>7.84</v>
      </c>
      <c r="Y24" s="135">
        <f>SUM(U24:X24)</f>
        <v>683.4380000000001</v>
      </c>
      <c r="Z24" s="134">
        <f>IF(ISERROR(S24/Y24-1),"         /0",IF(S24/Y24&gt;5,"  *  ",(S24/Y24-1)))</f>
        <v>0.020003277546756237</v>
      </c>
    </row>
    <row r="25" spans="1:26" ht="18.75" customHeight="1">
      <c r="A25" s="142" t="s">
        <v>386</v>
      </c>
      <c r="B25" s="362" t="s">
        <v>387</v>
      </c>
      <c r="C25" s="140">
        <v>95.31099999999999</v>
      </c>
      <c r="D25" s="136">
        <v>43.092</v>
      </c>
      <c r="E25" s="137">
        <v>36.851000000000006</v>
      </c>
      <c r="F25" s="136">
        <v>29.262</v>
      </c>
      <c r="G25" s="135">
        <f>SUM(C25:F25)</f>
        <v>204.516</v>
      </c>
      <c r="H25" s="139">
        <f>G25/$G$9</f>
        <v>0.006779738779365905</v>
      </c>
      <c r="I25" s="138">
        <v>63.15599999999999</v>
      </c>
      <c r="J25" s="136">
        <v>23.299</v>
      </c>
      <c r="K25" s="137">
        <v>69.21799999999993</v>
      </c>
      <c r="L25" s="136">
        <v>30.930000000000003</v>
      </c>
      <c r="M25" s="135">
        <f>SUM(I25:L25)</f>
        <v>186.60299999999992</v>
      </c>
      <c r="N25" s="141">
        <f>IF(ISERROR(G25/M25-1),"         /0",(G25/M25-1))</f>
        <v>0.09599524123406411</v>
      </c>
      <c r="O25" s="140">
        <v>215.652</v>
      </c>
      <c r="P25" s="136">
        <v>96.869</v>
      </c>
      <c r="Q25" s="137">
        <v>102.96800000000005</v>
      </c>
      <c r="R25" s="136">
        <v>103.801</v>
      </c>
      <c r="S25" s="135">
        <f>SUM(O25:R25)</f>
        <v>519.2900000000001</v>
      </c>
      <c r="T25" s="139">
        <f>S25/$S$9</f>
        <v>0.006484303253605079</v>
      </c>
      <c r="U25" s="138">
        <v>237.60000000000002</v>
      </c>
      <c r="V25" s="136">
        <v>97.93099999999998</v>
      </c>
      <c r="W25" s="137">
        <v>263.52799999999996</v>
      </c>
      <c r="X25" s="136">
        <v>91.02099999999993</v>
      </c>
      <c r="Y25" s="135">
        <f>SUM(U25:X25)</f>
        <v>690.0799999999999</v>
      </c>
      <c r="Z25" s="134">
        <f>IF(ISERROR(S25/Y25-1),"         /0",IF(S25/Y25&gt;5,"  *  ",(S25/Y25-1)))</f>
        <v>-0.2474930442847204</v>
      </c>
    </row>
    <row r="26" spans="1:26" ht="18.75" customHeight="1">
      <c r="A26" s="142" t="s">
        <v>401</v>
      </c>
      <c r="B26" s="362" t="s">
        <v>402</v>
      </c>
      <c r="C26" s="140">
        <v>86.24000000000001</v>
      </c>
      <c r="D26" s="136">
        <v>116.96</v>
      </c>
      <c r="E26" s="137">
        <v>0.30000000000000004</v>
      </c>
      <c r="F26" s="136">
        <v>0.2</v>
      </c>
      <c r="G26" s="135">
        <f>SUM(C26:F26)</f>
        <v>203.7</v>
      </c>
      <c r="H26" s="139">
        <f>G26/$G$9</f>
        <v>0.00675268824618531</v>
      </c>
      <c r="I26" s="138">
        <v>54.818000000000005</v>
      </c>
      <c r="J26" s="136">
        <v>84.714</v>
      </c>
      <c r="K26" s="137">
        <v>0.735</v>
      </c>
      <c r="L26" s="136">
        <v>0.135</v>
      </c>
      <c r="M26" s="135">
        <f>SUM(I26:L26)</f>
        <v>140.40200000000002</v>
      </c>
      <c r="N26" s="141">
        <f>IF(ISERROR(G26/M26-1),"         /0",(G26/M26-1))</f>
        <v>0.4508340337032233</v>
      </c>
      <c r="O26" s="140">
        <v>189.47299999999998</v>
      </c>
      <c r="P26" s="136">
        <v>294.301</v>
      </c>
      <c r="Q26" s="137">
        <v>3.0410000000000004</v>
      </c>
      <c r="R26" s="136">
        <v>7.289000000000001</v>
      </c>
      <c r="S26" s="135">
        <f>SUM(O26:R26)</f>
        <v>494.104</v>
      </c>
      <c r="T26" s="139">
        <f>S26/$S$9</f>
        <v>0.006169809114019687</v>
      </c>
      <c r="U26" s="138">
        <v>145.76</v>
      </c>
      <c r="V26" s="136">
        <v>223.259</v>
      </c>
      <c r="W26" s="137">
        <v>2.12</v>
      </c>
      <c r="X26" s="136">
        <v>0.376</v>
      </c>
      <c r="Y26" s="135">
        <f>SUM(U26:X26)</f>
        <v>371.515</v>
      </c>
      <c r="Z26" s="134">
        <f>IF(ISERROR(S26/Y26-1),"         /0",IF(S26/Y26&gt;5,"  *  ",(S26/Y26-1)))</f>
        <v>0.3299705260891215</v>
      </c>
    </row>
    <row r="27" spans="1:26" ht="18.75" customHeight="1">
      <c r="A27" s="142" t="s">
        <v>390</v>
      </c>
      <c r="B27" s="362" t="s">
        <v>391</v>
      </c>
      <c r="C27" s="140">
        <v>40.475</v>
      </c>
      <c r="D27" s="136">
        <v>140.343</v>
      </c>
      <c r="E27" s="137">
        <v>1.3929999999999998</v>
      </c>
      <c r="F27" s="136">
        <v>2.9690000000000003</v>
      </c>
      <c r="G27" s="135">
        <f t="shared" si="15"/>
        <v>185.17999999999998</v>
      </c>
      <c r="H27" s="139">
        <f t="shared" si="1"/>
        <v>0.006138747223508078</v>
      </c>
      <c r="I27" s="138">
        <v>35.637</v>
      </c>
      <c r="J27" s="136">
        <v>112.66000000000003</v>
      </c>
      <c r="K27" s="137">
        <v>3.372</v>
      </c>
      <c r="L27" s="136">
        <v>3.6870000000000003</v>
      </c>
      <c r="M27" s="135">
        <f t="shared" si="16"/>
        <v>155.35600000000005</v>
      </c>
      <c r="N27" s="141">
        <f t="shared" si="17"/>
        <v>0.1919719869203631</v>
      </c>
      <c r="O27" s="140">
        <v>109.11099999999999</v>
      </c>
      <c r="P27" s="136">
        <v>347.951</v>
      </c>
      <c r="Q27" s="137">
        <v>7.212999999999999</v>
      </c>
      <c r="R27" s="136">
        <v>11.854</v>
      </c>
      <c r="S27" s="135">
        <f t="shared" si="18"/>
        <v>476.129</v>
      </c>
      <c r="T27" s="139">
        <f t="shared" si="5"/>
        <v>0.00594535774583707</v>
      </c>
      <c r="U27" s="138">
        <v>121.47800000000002</v>
      </c>
      <c r="V27" s="136">
        <v>337.35500000000013</v>
      </c>
      <c r="W27" s="137">
        <v>7.979999999999999</v>
      </c>
      <c r="X27" s="136">
        <v>13.227999999999998</v>
      </c>
      <c r="Y27" s="135">
        <f t="shared" si="19"/>
        <v>480.04100000000017</v>
      </c>
      <c r="Z27" s="134">
        <f t="shared" si="20"/>
        <v>-0.00814930391362434</v>
      </c>
    </row>
    <row r="28" spans="1:26" ht="18.75" customHeight="1">
      <c r="A28" s="142" t="s">
        <v>392</v>
      </c>
      <c r="B28" s="362" t="s">
        <v>392</v>
      </c>
      <c r="C28" s="140">
        <v>75.94800000000001</v>
      </c>
      <c r="D28" s="136">
        <v>89.236</v>
      </c>
      <c r="E28" s="137">
        <v>5.545000000000001</v>
      </c>
      <c r="F28" s="136">
        <v>7.638</v>
      </c>
      <c r="G28" s="135">
        <f t="shared" si="15"/>
        <v>178.36700000000002</v>
      </c>
      <c r="H28" s="139">
        <f t="shared" si="1"/>
        <v>0.005912895161548038</v>
      </c>
      <c r="I28" s="138">
        <v>33.39</v>
      </c>
      <c r="J28" s="136">
        <v>45.745999999999995</v>
      </c>
      <c r="K28" s="137">
        <v>59.634</v>
      </c>
      <c r="L28" s="136">
        <v>57.90699999999999</v>
      </c>
      <c r="M28" s="135">
        <f t="shared" si="16"/>
        <v>196.67699999999996</v>
      </c>
      <c r="N28" s="141" t="s">
        <v>50</v>
      </c>
      <c r="O28" s="140">
        <v>304.68700000000007</v>
      </c>
      <c r="P28" s="136">
        <v>343.32199999999995</v>
      </c>
      <c r="Q28" s="137">
        <v>22.705</v>
      </c>
      <c r="R28" s="136">
        <v>22.595000000000002</v>
      </c>
      <c r="S28" s="135">
        <f t="shared" si="18"/>
        <v>693.3090000000001</v>
      </c>
      <c r="T28" s="139">
        <f t="shared" si="5"/>
        <v>0.00865725472174254</v>
      </c>
      <c r="U28" s="138">
        <v>234.35100000000003</v>
      </c>
      <c r="V28" s="136">
        <v>271.3860000000001</v>
      </c>
      <c r="W28" s="137">
        <v>94.83500000000001</v>
      </c>
      <c r="X28" s="136">
        <v>86.407</v>
      </c>
      <c r="Y28" s="135">
        <f t="shared" si="19"/>
        <v>686.9790000000002</v>
      </c>
      <c r="Z28" s="134">
        <f t="shared" si="20"/>
        <v>0.009214255457590248</v>
      </c>
    </row>
    <row r="29" spans="1:26" ht="18.75" customHeight="1">
      <c r="A29" s="142" t="s">
        <v>415</v>
      </c>
      <c r="B29" s="362" t="s">
        <v>416</v>
      </c>
      <c r="C29" s="140">
        <v>59.868</v>
      </c>
      <c r="D29" s="136">
        <v>74.664</v>
      </c>
      <c r="E29" s="137">
        <v>1.395</v>
      </c>
      <c r="F29" s="136">
        <v>1.949</v>
      </c>
      <c r="G29" s="135">
        <f t="shared" si="15"/>
        <v>137.87600000000003</v>
      </c>
      <c r="H29" s="139">
        <f t="shared" si="1"/>
        <v>0.004570611902950643</v>
      </c>
      <c r="I29" s="138">
        <v>70.229</v>
      </c>
      <c r="J29" s="136">
        <v>83.777</v>
      </c>
      <c r="K29" s="137">
        <v>2.3960000000000004</v>
      </c>
      <c r="L29" s="136">
        <v>4.121</v>
      </c>
      <c r="M29" s="135">
        <f t="shared" si="16"/>
        <v>160.523</v>
      </c>
      <c r="N29" s="141">
        <f t="shared" si="17"/>
        <v>-0.14108258629604453</v>
      </c>
      <c r="O29" s="140">
        <v>163.917</v>
      </c>
      <c r="P29" s="136">
        <v>194.70099999999996</v>
      </c>
      <c r="Q29" s="137">
        <v>4.396999999999999</v>
      </c>
      <c r="R29" s="136">
        <v>5.984</v>
      </c>
      <c r="S29" s="135">
        <f t="shared" si="18"/>
        <v>368.9989999999999</v>
      </c>
      <c r="T29" s="139">
        <f t="shared" si="5"/>
        <v>0.004607640078331991</v>
      </c>
      <c r="U29" s="138">
        <v>125.74000000000001</v>
      </c>
      <c r="V29" s="136">
        <v>176.04000000000002</v>
      </c>
      <c r="W29" s="137">
        <v>5.432999999999998</v>
      </c>
      <c r="X29" s="136">
        <v>7.235</v>
      </c>
      <c r="Y29" s="135">
        <f t="shared" si="19"/>
        <v>314.44800000000004</v>
      </c>
      <c r="Z29" s="134">
        <f t="shared" si="20"/>
        <v>0.17348178395155922</v>
      </c>
    </row>
    <row r="30" spans="1:26" ht="18.75" customHeight="1">
      <c r="A30" s="142" t="s">
        <v>393</v>
      </c>
      <c r="B30" s="362" t="s">
        <v>394</v>
      </c>
      <c r="C30" s="140">
        <v>9.655000000000001</v>
      </c>
      <c r="D30" s="136">
        <v>39.589</v>
      </c>
      <c r="E30" s="137">
        <v>31.272999999999993</v>
      </c>
      <c r="F30" s="136">
        <v>33.50099999999999</v>
      </c>
      <c r="G30" s="135">
        <f t="shared" si="15"/>
        <v>114.01799999999999</v>
      </c>
      <c r="H30" s="139">
        <f t="shared" si="1"/>
        <v>0.003779715309050351</v>
      </c>
      <c r="I30" s="138">
        <v>10.594</v>
      </c>
      <c r="J30" s="136">
        <v>41.303999999999995</v>
      </c>
      <c r="K30" s="137">
        <v>22.772999999999996</v>
      </c>
      <c r="L30" s="136">
        <v>24.778000000000006</v>
      </c>
      <c r="M30" s="135">
        <f t="shared" si="16"/>
        <v>99.449</v>
      </c>
      <c r="N30" s="141">
        <f t="shared" si="17"/>
        <v>0.14649719956962848</v>
      </c>
      <c r="O30" s="140">
        <v>31.273999999999997</v>
      </c>
      <c r="P30" s="136">
        <v>105.986</v>
      </c>
      <c r="Q30" s="137">
        <v>87.39700000000003</v>
      </c>
      <c r="R30" s="136">
        <v>86.03200000000001</v>
      </c>
      <c r="S30" s="135">
        <f t="shared" si="18"/>
        <v>310.6890000000001</v>
      </c>
      <c r="T30" s="139">
        <f t="shared" si="5"/>
        <v>0.003879531078124571</v>
      </c>
      <c r="U30" s="138">
        <v>33.88999999999999</v>
      </c>
      <c r="V30" s="136">
        <v>129.34000000000003</v>
      </c>
      <c r="W30" s="137">
        <v>60.504</v>
      </c>
      <c r="X30" s="136">
        <v>66.826</v>
      </c>
      <c r="Y30" s="135">
        <f t="shared" si="19"/>
        <v>290.56</v>
      </c>
      <c r="Z30" s="134">
        <f t="shared" si="20"/>
        <v>0.06927656938326021</v>
      </c>
    </row>
    <row r="31" spans="1:26" ht="18.75" customHeight="1">
      <c r="A31" s="142" t="s">
        <v>439</v>
      </c>
      <c r="B31" s="362" t="s">
        <v>440</v>
      </c>
      <c r="C31" s="140">
        <v>50.828</v>
      </c>
      <c r="D31" s="136">
        <v>51.452999999999996</v>
      </c>
      <c r="E31" s="137">
        <v>0.03</v>
      </c>
      <c r="F31" s="136">
        <v>0.1</v>
      </c>
      <c r="G31" s="135">
        <f t="shared" si="15"/>
        <v>102.411</v>
      </c>
      <c r="H31" s="139">
        <f t="shared" si="1"/>
        <v>0.003394941364654314</v>
      </c>
      <c r="I31" s="138">
        <v>56.693999999999996</v>
      </c>
      <c r="J31" s="136">
        <v>75.855</v>
      </c>
      <c r="K31" s="137">
        <v>11.87</v>
      </c>
      <c r="L31" s="136">
        <v>17.247999999999998</v>
      </c>
      <c r="M31" s="135">
        <f t="shared" si="16"/>
        <v>161.667</v>
      </c>
      <c r="N31" s="141">
        <f t="shared" si="17"/>
        <v>-0.3665312030284473</v>
      </c>
      <c r="O31" s="140">
        <v>149.23899999999998</v>
      </c>
      <c r="P31" s="136">
        <v>174.141</v>
      </c>
      <c r="Q31" s="137">
        <v>11.639999999999999</v>
      </c>
      <c r="R31" s="136">
        <v>13.082999999999998</v>
      </c>
      <c r="S31" s="135">
        <f t="shared" si="18"/>
        <v>348.10299999999995</v>
      </c>
      <c r="T31" s="139">
        <f t="shared" si="5"/>
        <v>0.004346714582390741</v>
      </c>
      <c r="U31" s="138">
        <v>160.472</v>
      </c>
      <c r="V31" s="136">
        <v>194.622</v>
      </c>
      <c r="W31" s="137">
        <v>14.876999999999999</v>
      </c>
      <c r="X31" s="136">
        <v>21.695999999999998</v>
      </c>
      <c r="Y31" s="135">
        <f t="shared" si="19"/>
        <v>391.66700000000003</v>
      </c>
      <c r="Z31" s="134">
        <f t="shared" si="20"/>
        <v>-0.11122713938115814</v>
      </c>
    </row>
    <row r="32" spans="1:26" ht="18.75" customHeight="1">
      <c r="A32" s="142" t="s">
        <v>397</v>
      </c>
      <c r="B32" s="362" t="s">
        <v>398</v>
      </c>
      <c r="C32" s="140">
        <v>26.127</v>
      </c>
      <c r="D32" s="136">
        <v>72.53099999999999</v>
      </c>
      <c r="E32" s="137">
        <v>1.266</v>
      </c>
      <c r="F32" s="136">
        <v>0.883</v>
      </c>
      <c r="G32" s="135">
        <f t="shared" si="15"/>
        <v>100.80699999999999</v>
      </c>
      <c r="H32" s="139">
        <f t="shared" si="1"/>
        <v>0.003341768502863046</v>
      </c>
      <c r="I32" s="138">
        <v>36.64</v>
      </c>
      <c r="J32" s="136">
        <v>57.089999999999996</v>
      </c>
      <c r="K32" s="137">
        <v>5.456</v>
      </c>
      <c r="L32" s="136">
        <v>8.134</v>
      </c>
      <c r="M32" s="135">
        <f t="shared" si="16"/>
        <v>107.32</v>
      </c>
      <c r="N32" s="141">
        <f t="shared" si="17"/>
        <v>-0.06068766306373463</v>
      </c>
      <c r="O32" s="140">
        <v>80.32000000000001</v>
      </c>
      <c r="P32" s="136">
        <v>204.36400000000003</v>
      </c>
      <c r="Q32" s="137">
        <v>3.174</v>
      </c>
      <c r="R32" s="136">
        <v>2.9559999999999995</v>
      </c>
      <c r="S32" s="135">
        <f t="shared" si="18"/>
        <v>290.814</v>
      </c>
      <c r="T32" s="139">
        <f t="shared" si="5"/>
        <v>0.0036313546696333594</v>
      </c>
      <c r="U32" s="138">
        <v>101.89499999999998</v>
      </c>
      <c r="V32" s="136">
        <v>159.21099999999996</v>
      </c>
      <c r="W32" s="137">
        <v>9.436000000000002</v>
      </c>
      <c r="X32" s="136">
        <v>12.749</v>
      </c>
      <c r="Y32" s="135">
        <f t="shared" si="19"/>
        <v>283.29099999999994</v>
      </c>
      <c r="Z32" s="134">
        <f t="shared" si="20"/>
        <v>0.026555732444730307</v>
      </c>
    </row>
    <row r="33" spans="1:26" ht="18.75" customHeight="1">
      <c r="A33" s="142" t="s">
        <v>459</v>
      </c>
      <c r="B33" s="362" t="s">
        <v>460</v>
      </c>
      <c r="C33" s="140">
        <v>16.9</v>
      </c>
      <c r="D33" s="136">
        <v>22.729999999999997</v>
      </c>
      <c r="E33" s="137">
        <v>28.628</v>
      </c>
      <c r="F33" s="136">
        <v>26.036</v>
      </c>
      <c r="G33" s="135">
        <f t="shared" si="15"/>
        <v>94.294</v>
      </c>
      <c r="H33" s="139">
        <f t="shared" si="1"/>
        <v>0.0031258614898664583</v>
      </c>
      <c r="I33" s="138">
        <v>23.25</v>
      </c>
      <c r="J33" s="136">
        <v>33.481</v>
      </c>
      <c r="K33" s="137">
        <v>13.903</v>
      </c>
      <c r="L33" s="136">
        <v>12.154</v>
      </c>
      <c r="M33" s="135">
        <f t="shared" si="16"/>
        <v>82.788</v>
      </c>
      <c r="N33" s="141">
        <f t="shared" si="17"/>
        <v>0.1389814949026429</v>
      </c>
      <c r="O33" s="140">
        <v>56.199999999999996</v>
      </c>
      <c r="P33" s="136">
        <v>61.63</v>
      </c>
      <c r="Q33" s="137">
        <v>86.327</v>
      </c>
      <c r="R33" s="136">
        <v>80.53599999999999</v>
      </c>
      <c r="S33" s="135">
        <f t="shared" si="18"/>
        <v>284.693</v>
      </c>
      <c r="T33" s="139">
        <f t="shared" si="5"/>
        <v>0.003554922579249726</v>
      </c>
      <c r="U33" s="138">
        <v>76.66199999999999</v>
      </c>
      <c r="V33" s="136">
        <v>91.19500000000001</v>
      </c>
      <c r="W33" s="137">
        <v>37.77700000000001</v>
      </c>
      <c r="X33" s="136">
        <v>33.998</v>
      </c>
      <c r="Y33" s="135">
        <f t="shared" si="19"/>
        <v>239.632</v>
      </c>
      <c r="Z33" s="134">
        <f t="shared" si="20"/>
        <v>0.18804249849769628</v>
      </c>
    </row>
    <row r="34" spans="1:26" ht="18.75" customHeight="1">
      <c r="A34" s="142" t="s">
        <v>461</v>
      </c>
      <c r="B34" s="362" t="s">
        <v>461</v>
      </c>
      <c r="C34" s="140">
        <v>29.96</v>
      </c>
      <c r="D34" s="136">
        <v>39.86</v>
      </c>
      <c r="E34" s="137">
        <v>0.245</v>
      </c>
      <c r="F34" s="136">
        <v>6.985</v>
      </c>
      <c r="G34" s="135">
        <f t="shared" si="15"/>
        <v>77.05</v>
      </c>
      <c r="H34" s="139">
        <f t="shared" si="1"/>
        <v>0.002554220075447119</v>
      </c>
      <c r="I34" s="138">
        <v>20.477</v>
      </c>
      <c r="J34" s="136">
        <v>43.333</v>
      </c>
      <c r="K34" s="137">
        <v>1.935</v>
      </c>
      <c r="L34" s="136">
        <v>1.1500000000000001</v>
      </c>
      <c r="M34" s="135">
        <f t="shared" si="16"/>
        <v>66.89500000000001</v>
      </c>
      <c r="N34" s="141">
        <f t="shared" si="17"/>
        <v>0.15180506764332136</v>
      </c>
      <c r="O34" s="140">
        <v>79.85999999999999</v>
      </c>
      <c r="P34" s="136">
        <v>141.01999999999998</v>
      </c>
      <c r="Q34" s="137">
        <v>3.148</v>
      </c>
      <c r="R34" s="136">
        <v>16.982999999999997</v>
      </c>
      <c r="S34" s="135">
        <f t="shared" si="18"/>
        <v>241.01099999999997</v>
      </c>
      <c r="T34" s="139">
        <f t="shared" si="5"/>
        <v>0.0030094714156918352</v>
      </c>
      <c r="U34" s="138">
        <v>36.767999999999994</v>
      </c>
      <c r="V34" s="136">
        <v>115.197</v>
      </c>
      <c r="W34" s="137">
        <v>7.033999999999999</v>
      </c>
      <c r="X34" s="136">
        <v>7.373999999999999</v>
      </c>
      <c r="Y34" s="135">
        <f t="shared" si="19"/>
        <v>166.373</v>
      </c>
      <c r="Z34" s="134">
        <f t="shared" si="20"/>
        <v>0.4486184657366279</v>
      </c>
    </row>
    <row r="35" spans="1:26" ht="18.75" customHeight="1">
      <c r="A35" s="142" t="s">
        <v>462</v>
      </c>
      <c r="B35" s="362" t="s">
        <v>462</v>
      </c>
      <c r="C35" s="140">
        <v>0</v>
      </c>
      <c r="D35" s="136">
        <v>75.04</v>
      </c>
      <c r="E35" s="137">
        <v>0</v>
      </c>
      <c r="F35" s="136">
        <v>0</v>
      </c>
      <c r="G35" s="135">
        <f t="shared" si="15"/>
        <v>75.04</v>
      </c>
      <c r="H35" s="139">
        <f t="shared" si="1"/>
        <v>0.002487588247391977</v>
      </c>
      <c r="I35" s="138">
        <v>3</v>
      </c>
      <c r="J35" s="136">
        <v>24.912</v>
      </c>
      <c r="K35" s="137">
        <v>0.306</v>
      </c>
      <c r="L35" s="136">
        <v>0.52</v>
      </c>
      <c r="M35" s="135">
        <f t="shared" si="16"/>
        <v>28.738</v>
      </c>
      <c r="N35" s="141" t="s">
        <v>50</v>
      </c>
      <c r="O35" s="140">
        <v>0.4</v>
      </c>
      <c r="P35" s="136">
        <v>221.98000000000002</v>
      </c>
      <c r="Q35" s="137"/>
      <c r="R35" s="136"/>
      <c r="S35" s="135">
        <f t="shared" si="18"/>
        <v>222.38000000000002</v>
      </c>
      <c r="T35" s="139">
        <f t="shared" si="5"/>
        <v>0.002776828665171094</v>
      </c>
      <c r="U35" s="138">
        <v>17</v>
      </c>
      <c r="V35" s="136">
        <v>130.795</v>
      </c>
      <c r="W35" s="137">
        <v>0.406</v>
      </c>
      <c r="X35" s="136">
        <v>0.62</v>
      </c>
      <c r="Y35" s="135">
        <f t="shared" si="19"/>
        <v>148.821</v>
      </c>
      <c r="Z35" s="134">
        <f t="shared" si="20"/>
        <v>0.49427836125278035</v>
      </c>
    </row>
    <row r="36" spans="1:26" ht="18.75" customHeight="1">
      <c r="A36" s="142" t="s">
        <v>437</v>
      </c>
      <c r="B36" s="362" t="s">
        <v>438</v>
      </c>
      <c r="C36" s="140">
        <v>2.031</v>
      </c>
      <c r="D36" s="136">
        <v>2.7800000000000002</v>
      </c>
      <c r="E36" s="137">
        <v>33.041000000000004</v>
      </c>
      <c r="F36" s="136">
        <v>36.385999999999996</v>
      </c>
      <c r="G36" s="135">
        <f t="shared" si="15"/>
        <v>74.238</v>
      </c>
      <c r="H36" s="139">
        <f t="shared" si="1"/>
        <v>0.0024610018164963427</v>
      </c>
      <c r="I36" s="138">
        <v>1.8980000000000001</v>
      </c>
      <c r="J36" s="136">
        <v>3.914</v>
      </c>
      <c r="K36" s="137">
        <v>25.189000000000004</v>
      </c>
      <c r="L36" s="136">
        <v>19.700000000000003</v>
      </c>
      <c r="M36" s="135">
        <f t="shared" si="16"/>
        <v>50.70100000000001</v>
      </c>
      <c r="N36" s="141">
        <f t="shared" si="17"/>
        <v>0.4642314747243641</v>
      </c>
      <c r="O36" s="140">
        <v>3.3689999999999998</v>
      </c>
      <c r="P36" s="136">
        <v>5.431</v>
      </c>
      <c r="Q36" s="137">
        <v>85.694</v>
      </c>
      <c r="R36" s="136">
        <v>95.35199999999998</v>
      </c>
      <c r="S36" s="135">
        <f t="shared" si="18"/>
        <v>189.84599999999998</v>
      </c>
      <c r="T36" s="139">
        <f t="shared" si="5"/>
        <v>0.0023705810539080465</v>
      </c>
      <c r="U36" s="138">
        <v>9.414000000000001</v>
      </c>
      <c r="V36" s="136">
        <v>20.066</v>
      </c>
      <c r="W36" s="137">
        <v>73.366</v>
      </c>
      <c r="X36" s="136">
        <v>62.33100000000001</v>
      </c>
      <c r="Y36" s="135">
        <f t="shared" si="19"/>
        <v>165.17700000000002</v>
      </c>
      <c r="Z36" s="134">
        <f t="shared" si="20"/>
        <v>0.14934888029204996</v>
      </c>
    </row>
    <row r="37" spans="1:26" ht="18.75" customHeight="1">
      <c r="A37" s="142" t="s">
        <v>423</v>
      </c>
      <c r="B37" s="362" t="s">
        <v>424</v>
      </c>
      <c r="C37" s="140">
        <v>66.80600000000001</v>
      </c>
      <c r="D37" s="136">
        <v>5.638</v>
      </c>
      <c r="E37" s="137">
        <v>0.85</v>
      </c>
      <c r="F37" s="136">
        <v>0.72</v>
      </c>
      <c r="G37" s="135">
        <f>SUM(C37:F37)</f>
        <v>74.01400000000001</v>
      </c>
      <c r="H37" s="139">
        <f>G37/$G$9</f>
        <v>0.002453576179936964</v>
      </c>
      <c r="I37" s="138">
        <v>41.123999999999995</v>
      </c>
      <c r="J37" s="136">
        <v>19.008000000000003</v>
      </c>
      <c r="K37" s="137">
        <v>0.2</v>
      </c>
      <c r="L37" s="136">
        <v>0.2</v>
      </c>
      <c r="M37" s="135">
        <f>SUM(I37:L37)</f>
        <v>60.532000000000004</v>
      </c>
      <c r="N37" s="141">
        <f>IF(ISERROR(G37/M37-1),"         /0",(G37/M37-1))</f>
        <v>0.22272517015793314</v>
      </c>
      <c r="O37" s="140">
        <v>219.924</v>
      </c>
      <c r="P37" s="136">
        <v>21.724</v>
      </c>
      <c r="Q37" s="137">
        <v>1.1600000000000001</v>
      </c>
      <c r="R37" s="136">
        <v>0.72</v>
      </c>
      <c r="S37" s="135">
        <f>SUM(O37:R37)</f>
        <v>243.528</v>
      </c>
      <c r="T37" s="139">
        <f>S37/$S$9</f>
        <v>0.003040900850669062</v>
      </c>
      <c r="U37" s="138">
        <v>150.014</v>
      </c>
      <c r="V37" s="136">
        <v>47.962999999999994</v>
      </c>
      <c r="W37" s="137">
        <v>1.05</v>
      </c>
      <c r="X37" s="136">
        <v>2.6</v>
      </c>
      <c r="Y37" s="135">
        <f>SUM(U37:X37)</f>
        <v>201.627</v>
      </c>
      <c r="Z37" s="134">
        <f>IF(ISERROR(S37/Y37-1),"         /0",IF(S37/Y37&gt;5,"  *  ",(S37/Y37-1)))</f>
        <v>0.20781442961508123</v>
      </c>
    </row>
    <row r="38" spans="1:26" ht="18.75" customHeight="1">
      <c r="A38" s="142" t="s">
        <v>463</v>
      </c>
      <c r="B38" s="362" t="s">
        <v>463</v>
      </c>
      <c r="C38" s="140">
        <v>34.74</v>
      </c>
      <c r="D38" s="136">
        <v>34.549</v>
      </c>
      <c r="E38" s="137">
        <v>0</v>
      </c>
      <c r="F38" s="136">
        <v>0.138</v>
      </c>
      <c r="G38" s="135">
        <f t="shared" si="15"/>
        <v>69.427</v>
      </c>
      <c r="H38" s="139">
        <f t="shared" si="1"/>
        <v>0.002301516381285751</v>
      </c>
      <c r="I38" s="138">
        <v>13.9</v>
      </c>
      <c r="J38" s="136">
        <v>21.563000000000002</v>
      </c>
      <c r="K38" s="137">
        <v>11.185</v>
      </c>
      <c r="L38" s="136">
        <v>2.005</v>
      </c>
      <c r="M38" s="135">
        <f t="shared" si="16"/>
        <v>48.653000000000006</v>
      </c>
      <c r="N38" s="141" t="s">
        <v>50</v>
      </c>
      <c r="O38" s="140">
        <v>82.22</v>
      </c>
      <c r="P38" s="136">
        <v>85.342</v>
      </c>
      <c r="Q38" s="137">
        <v>1.0070000000000001</v>
      </c>
      <c r="R38" s="136">
        <v>2.016</v>
      </c>
      <c r="S38" s="135">
        <f t="shared" si="18"/>
        <v>170.585</v>
      </c>
      <c r="T38" s="139">
        <f t="shared" si="5"/>
        <v>0.002130071579495508</v>
      </c>
      <c r="U38" s="138">
        <v>38.315</v>
      </c>
      <c r="V38" s="136">
        <v>50.62499999999999</v>
      </c>
      <c r="W38" s="137">
        <v>13.385</v>
      </c>
      <c r="X38" s="136">
        <v>5.641</v>
      </c>
      <c r="Y38" s="135">
        <f t="shared" si="19"/>
        <v>107.96600000000001</v>
      </c>
      <c r="Z38" s="134">
        <f t="shared" si="20"/>
        <v>0.5799881444158346</v>
      </c>
    </row>
    <row r="39" spans="1:26" ht="18.75" customHeight="1">
      <c r="A39" s="142" t="s">
        <v>439</v>
      </c>
      <c r="B39" s="362" t="s">
        <v>464</v>
      </c>
      <c r="C39" s="140">
        <v>27.330000000000002</v>
      </c>
      <c r="D39" s="136">
        <v>6.21</v>
      </c>
      <c r="E39" s="137">
        <v>15.841000000000003</v>
      </c>
      <c r="F39" s="136">
        <v>17.957</v>
      </c>
      <c r="G39" s="135">
        <f t="shared" si="15"/>
        <v>67.338</v>
      </c>
      <c r="H39" s="139">
        <f t="shared" si="1"/>
        <v>0.002232265690336899</v>
      </c>
      <c r="I39" s="138">
        <v>75.52000000000001</v>
      </c>
      <c r="J39" s="136">
        <v>21.82</v>
      </c>
      <c r="K39" s="137">
        <v>7.169</v>
      </c>
      <c r="L39" s="136">
        <v>8.745999999999999</v>
      </c>
      <c r="M39" s="135">
        <f t="shared" si="16"/>
        <v>113.255</v>
      </c>
      <c r="N39" s="141">
        <f t="shared" si="17"/>
        <v>-0.40543022383117744</v>
      </c>
      <c r="O39" s="140">
        <v>87.28</v>
      </c>
      <c r="P39" s="136">
        <v>31.98</v>
      </c>
      <c r="Q39" s="137">
        <v>68.96699999999998</v>
      </c>
      <c r="R39" s="136">
        <v>70.429</v>
      </c>
      <c r="S39" s="135">
        <f t="shared" si="18"/>
        <v>258.65599999999995</v>
      </c>
      <c r="T39" s="139">
        <f t="shared" si="5"/>
        <v>0.003229802118978749</v>
      </c>
      <c r="U39" s="138">
        <v>121.85</v>
      </c>
      <c r="V39" s="136">
        <v>60.54</v>
      </c>
      <c r="W39" s="137">
        <v>16.288999999999998</v>
      </c>
      <c r="X39" s="136">
        <v>19.554</v>
      </c>
      <c r="Y39" s="135">
        <f t="shared" si="19"/>
        <v>218.23299999999998</v>
      </c>
      <c r="Z39" s="134">
        <f t="shared" si="20"/>
        <v>0.1852286317834606</v>
      </c>
    </row>
    <row r="40" spans="1:26" ht="18.75" customHeight="1">
      <c r="A40" s="142" t="s">
        <v>419</v>
      </c>
      <c r="B40" s="362" t="s">
        <v>420</v>
      </c>
      <c r="C40" s="140">
        <v>35.789</v>
      </c>
      <c r="D40" s="136">
        <v>24.942</v>
      </c>
      <c r="E40" s="137">
        <v>0.535</v>
      </c>
      <c r="F40" s="136">
        <v>0.295</v>
      </c>
      <c r="G40" s="135">
        <f t="shared" si="15"/>
        <v>61.561</v>
      </c>
      <c r="H40" s="139">
        <f t="shared" si="1"/>
        <v>0.0020407571974639855</v>
      </c>
      <c r="I40" s="138">
        <v>11.596</v>
      </c>
      <c r="J40" s="136">
        <v>10.718</v>
      </c>
      <c r="K40" s="137">
        <v>3.29</v>
      </c>
      <c r="L40" s="136">
        <v>4.35</v>
      </c>
      <c r="M40" s="135">
        <f t="shared" si="16"/>
        <v>29.954</v>
      </c>
      <c r="N40" s="141">
        <f t="shared" si="17"/>
        <v>1.0551846164118315</v>
      </c>
      <c r="O40" s="140">
        <v>75.35799999999999</v>
      </c>
      <c r="P40" s="136">
        <v>47.217</v>
      </c>
      <c r="Q40" s="137">
        <v>5.625</v>
      </c>
      <c r="R40" s="136">
        <v>6.695</v>
      </c>
      <c r="S40" s="135">
        <f t="shared" si="18"/>
        <v>134.89499999999998</v>
      </c>
      <c r="T40" s="139">
        <f t="shared" si="5"/>
        <v>0.0016844154275935544</v>
      </c>
      <c r="U40" s="138">
        <v>37.57</v>
      </c>
      <c r="V40" s="136">
        <v>28.773</v>
      </c>
      <c r="W40" s="137">
        <v>8.676999999999998</v>
      </c>
      <c r="X40" s="136">
        <v>10.806</v>
      </c>
      <c r="Y40" s="135">
        <f t="shared" si="19"/>
        <v>85.826</v>
      </c>
      <c r="Z40" s="134">
        <f t="shared" si="20"/>
        <v>0.5717265164402394</v>
      </c>
    </row>
    <row r="41" spans="1:26" ht="18.75" customHeight="1">
      <c r="A41" s="142" t="s">
        <v>465</v>
      </c>
      <c r="B41" s="362" t="s">
        <v>466</v>
      </c>
      <c r="C41" s="140">
        <v>10.08</v>
      </c>
      <c r="D41" s="136">
        <v>50.26</v>
      </c>
      <c r="E41" s="137">
        <v>0.169</v>
      </c>
      <c r="F41" s="136">
        <v>0.40099999999999997</v>
      </c>
      <c r="G41" s="135">
        <f t="shared" si="15"/>
        <v>60.91</v>
      </c>
      <c r="H41" s="139">
        <f t="shared" si="1"/>
        <v>0.00201917644121329</v>
      </c>
      <c r="I41" s="138">
        <v>21.55</v>
      </c>
      <c r="J41" s="136">
        <v>45.754000000000005</v>
      </c>
      <c r="K41" s="137">
        <v>8.235</v>
      </c>
      <c r="L41" s="136">
        <v>41.629999999999995</v>
      </c>
      <c r="M41" s="135">
        <f t="shared" si="16"/>
        <v>117.169</v>
      </c>
      <c r="N41" s="141">
        <f t="shared" si="17"/>
        <v>-0.4801526000904677</v>
      </c>
      <c r="O41" s="140">
        <v>34.28</v>
      </c>
      <c r="P41" s="136">
        <v>151.17</v>
      </c>
      <c r="Q41" s="137">
        <v>0.6490000000000001</v>
      </c>
      <c r="R41" s="136">
        <v>0.7510000000000001</v>
      </c>
      <c r="S41" s="135">
        <f t="shared" si="18"/>
        <v>186.85</v>
      </c>
      <c r="T41" s="139">
        <f t="shared" si="5"/>
        <v>0.0023331704114003906</v>
      </c>
      <c r="U41" s="138">
        <v>34.81</v>
      </c>
      <c r="V41" s="136">
        <v>140.825</v>
      </c>
      <c r="W41" s="137">
        <v>8.375</v>
      </c>
      <c r="X41" s="136">
        <v>41.775</v>
      </c>
      <c r="Y41" s="135">
        <f t="shared" si="19"/>
        <v>225.785</v>
      </c>
      <c r="Z41" s="134">
        <f t="shared" si="20"/>
        <v>-0.17244281063843925</v>
      </c>
    </row>
    <row r="42" spans="1:26" ht="18.75" customHeight="1">
      <c r="A42" s="142" t="s">
        <v>467</v>
      </c>
      <c r="B42" s="362" t="s">
        <v>467</v>
      </c>
      <c r="C42" s="140">
        <v>27.060000000000002</v>
      </c>
      <c r="D42" s="136">
        <v>32.19</v>
      </c>
      <c r="E42" s="137">
        <v>0.24000000000000002</v>
      </c>
      <c r="F42" s="136">
        <v>0.26</v>
      </c>
      <c r="G42" s="135">
        <f t="shared" si="15"/>
        <v>59.75</v>
      </c>
      <c r="H42" s="139">
        <f t="shared" si="1"/>
        <v>0.0019807222518879344</v>
      </c>
      <c r="I42" s="138">
        <v>25.900000000000002</v>
      </c>
      <c r="J42" s="136">
        <v>30.367</v>
      </c>
      <c r="K42" s="137">
        <v>0.704</v>
      </c>
      <c r="L42" s="136">
        <v>0.9850000000000001</v>
      </c>
      <c r="M42" s="135">
        <f t="shared" si="16"/>
        <v>57.956</v>
      </c>
      <c r="N42" s="141">
        <f t="shared" si="17"/>
        <v>0.0309545172199599</v>
      </c>
      <c r="O42" s="140">
        <v>76.49</v>
      </c>
      <c r="P42" s="136">
        <v>96.47000000000001</v>
      </c>
      <c r="Q42" s="137">
        <v>0.625</v>
      </c>
      <c r="R42" s="136">
        <v>1.0950000000000002</v>
      </c>
      <c r="S42" s="135">
        <f t="shared" si="18"/>
        <v>174.68</v>
      </c>
      <c r="T42" s="139">
        <f t="shared" si="5"/>
        <v>0.0021812052847921875</v>
      </c>
      <c r="U42" s="138">
        <v>61.829999999999984</v>
      </c>
      <c r="V42" s="136">
        <v>85.96499999999999</v>
      </c>
      <c r="W42" s="137">
        <v>1.0890000000000002</v>
      </c>
      <c r="X42" s="136">
        <v>1.8880000000000001</v>
      </c>
      <c r="Y42" s="135">
        <f t="shared" si="19"/>
        <v>150.77199999999996</v>
      </c>
      <c r="Z42" s="134">
        <f t="shared" si="20"/>
        <v>0.15857055686732324</v>
      </c>
    </row>
    <row r="43" spans="1:26" ht="18.75" customHeight="1">
      <c r="A43" s="142" t="s">
        <v>456</v>
      </c>
      <c r="B43" s="362" t="s">
        <v>457</v>
      </c>
      <c r="C43" s="140">
        <v>10.521999999999998</v>
      </c>
      <c r="D43" s="136">
        <v>27.555</v>
      </c>
      <c r="E43" s="137">
        <v>8.32</v>
      </c>
      <c r="F43" s="136">
        <v>13.053999999999997</v>
      </c>
      <c r="G43" s="135">
        <f t="shared" si="15"/>
        <v>59.45099999999999</v>
      </c>
      <c r="H43" s="139">
        <f t="shared" si="1"/>
        <v>0.001970810353087692</v>
      </c>
      <c r="I43" s="138">
        <v>14.899999999999999</v>
      </c>
      <c r="J43" s="136">
        <v>64.39</v>
      </c>
      <c r="K43" s="137">
        <v>6.871999999999999</v>
      </c>
      <c r="L43" s="136">
        <v>11.733999999999998</v>
      </c>
      <c r="M43" s="135">
        <f t="shared" si="16"/>
        <v>97.89599999999999</v>
      </c>
      <c r="N43" s="141">
        <f t="shared" si="17"/>
        <v>-0.39271267467516546</v>
      </c>
      <c r="O43" s="140">
        <v>31.431999999999995</v>
      </c>
      <c r="P43" s="136">
        <v>113.68600000000002</v>
      </c>
      <c r="Q43" s="137">
        <v>39.156000000000006</v>
      </c>
      <c r="R43" s="136">
        <v>52.363</v>
      </c>
      <c r="S43" s="135">
        <f t="shared" si="18"/>
        <v>236.63700000000003</v>
      </c>
      <c r="T43" s="139">
        <f t="shared" si="5"/>
        <v>0.002954853875528789</v>
      </c>
      <c r="U43" s="138">
        <v>49.414</v>
      </c>
      <c r="V43" s="136">
        <v>238.98700000000002</v>
      </c>
      <c r="W43" s="137">
        <v>22.406000000000002</v>
      </c>
      <c r="X43" s="136">
        <v>35.06099999999999</v>
      </c>
      <c r="Y43" s="135">
        <f t="shared" si="19"/>
        <v>345.868</v>
      </c>
      <c r="Z43" s="134">
        <f t="shared" si="20"/>
        <v>-0.31581701689661945</v>
      </c>
    </row>
    <row r="44" spans="1:26" ht="18.75" customHeight="1">
      <c r="A44" s="142" t="s">
        <v>417</v>
      </c>
      <c r="B44" s="362" t="s">
        <v>418</v>
      </c>
      <c r="C44" s="140">
        <v>28.082</v>
      </c>
      <c r="D44" s="136">
        <v>25.694</v>
      </c>
      <c r="E44" s="137">
        <v>0.21500000000000002</v>
      </c>
      <c r="F44" s="136">
        <v>0.155</v>
      </c>
      <c r="G44" s="135">
        <f t="shared" si="15"/>
        <v>54.146</v>
      </c>
      <c r="H44" s="139">
        <f t="shared" si="1"/>
        <v>0.0017949487372506125</v>
      </c>
      <c r="I44" s="138">
        <v>24.674</v>
      </c>
      <c r="J44" s="136">
        <v>18.804</v>
      </c>
      <c r="K44" s="137">
        <v>1.157</v>
      </c>
      <c r="L44" s="136">
        <v>0.789</v>
      </c>
      <c r="M44" s="135">
        <f t="shared" si="16"/>
        <v>45.42399999999999</v>
      </c>
      <c r="N44" s="141">
        <f t="shared" si="17"/>
        <v>0.19201303275801362</v>
      </c>
      <c r="O44" s="140">
        <v>73.559</v>
      </c>
      <c r="P44" s="136">
        <v>80.338</v>
      </c>
      <c r="Q44" s="137">
        <v>4.4159999999999995</v>
      </c>
      <c r="R44" s="136">
        <v>5.509</v>
      </c>
      <c r="S44" s="135">
        <f t="shared" si="18"/>
        <v>163.822</v>
      </c>
      <c r="T44" s="139">
        <f t="shared" si="5"/>
        <v>0.0020456229228602344</v>
      </c>
      <c r="U44" s="138">
        <v>74.00399999999999</v>
      </c>
      <c r="V44" s="136">
        <v>54.11</v>
      </c>
      <c r="W44" s="137">
        <v>5.5649999999999995</v>
      </c>
      <c r="X44" s="136">
        <v>9.717999999999998</v>
      </c>
      <c r="Y44" s="135">
        <f t="shared" si="19"/>
        <v>143.39699999999996</v>
      </c>
      <c r="Z44" s="134">
        <f t="shared" si="20"/>
        <v>0.14243673159131665</v>
      </c>
    </row>
    <row r="45" spans="1:26" ht="18.75" customHeight="1">
      <c r="A45" s="142" t="s">
        <v>441</v>
      </c>
      <c r="B45" s="362" t="s">
        <v>442</v>
      </c>
      <c r="C45" s="140">
        <v>11.205</v>
      </c>
      <c r="D45" s="136">
        <v>23.996000000000002</v>
      </c>
      <c r="E45" s="137">
        <v>6.863999999999999</v>
      </c>
      <c r="F45" s="136">
        <v>8.236999999999998</v>
      </c>
      <c r="G45" s="135">
        <f t="shared" si="15"/>
        <v>50.30199999999999</v>
      </c>
      <c r="H45" s="139">
        <f t="shared" si="1"/>
        <v>0.0016675195098655542</v>
      </c>
      <c r="I45" s="138">
        <v>1.1389999999999998</v>
      </c>
      <c r="J45" s="136">
        <v>4.896</v>
      </c>
      <c r="K45" s="137">
        <v>6.154</v>
      </c>
      <c r="L45" s="136">
        <v>7.216</v>
      </c>
      <c r="M45" s="135">
        <f t="shared" si="16"/>
        <v>19.405</v>
      </c>
      <c r="N45" s="141">
        <f t="shared" si="17"/>
        <v>1.592218500386498</v>
      </c>
      <c r="O45" s="140">
        <v>14.395</v>
      </c>
      <c r="P45" s="136">
        <v>47.238</v>
      </c>
      <c r="Q45" s="137">
        <v>21.773999999999997</v>
      </c>
      <c r="R45" s="136">
        <v>23.739</v>
      </c>
      <c r="S45" s="135">
        <f t="shared" si="18"/>
        <v>107.146</v>
      </c>
      <c r="T45" s="139">
        <f t="shared" si="5"/>
        <v>0.001337917457318203</v>
      </c>
      <c r="U45" s="138">
        <v>3.0929999999999995</v>
      </c>
      <c r="V45" s="136">
        <v>13.508</v>
      </c>
      <c r="W45" s="137">
        <v>20.477999999999998</v>
      </c>
      <c r="X45" s="136">
        <v>22.368</v>
      </c>
      <c r="Y45" s="135">
        <f t="shared" si="19"/>
        <v>59.44699999999999</v>
      </c>
      <c r="Z45" s="134">
        <f t="shared" si="20"/>
        <v>0.8023785893316739</v>
      </c>
    </row>
    <row r="46" spans="1:26" ht="18.75" customHeight="1">
      <c r="A46" s="142" t="s">
        <v>395</v>
      </c>
      <c r="B46" s="362" t="s">
        <v>396</v>
      </c>
      <c r="C46" s="140">
        <v>21.964</v>
      </c>
      <c r="D46" s="136">
        <v>27.508000000000003</v>
      </c>
      <c r="E46" s="137">
        <v>0.105</v>
      </c>
      <c r="F46" s="136">
        <v>0</v>
      </c>
      <c r="G46" s="135">
        <f t="shared" si="15"/>
        <v>49.577</v>
      </c>
      <c r="H46" s="139">
        <f t="shared" si="1"/>
        <v>0.0016434856415372071</v>
      </c>
      <c r="I46" s="138">
        <v>9.827</v>
      </c>
      <c r="J46" s="136">
        <v>23.906</v>
      </c>
      <c r="K46" s="137">
        <v>0</v>
      </c>
      <c r="L46" s="136">
        <v>0.05</v>
      </c>
      <c r="M46" s="135">
        <f t="shared" si="16"/>
        <v>33.782999999999994</v>
      </c>
      <c r="N46" s="141">
        <f t="shared" si="17"/>
        <v>0.4675132463073146</v>
      </c>
      <c r="O46" s="140">
        <v>50.078</v>
      </c>
      <c r="P46" s="136">
        <v>68.55</v>
      </c>
      <c r="Q46" s="137">
        <v>2.905</v>
      </c>
      <c r="R46" s="136">
        <v>8.862</v>
      </c>
      <c r="S46" s="135">
        <f t="shared" si="18"/>
        <v>130.395</v>
      </c>
      <c r="T46" s="139">
        <f t="shared" si="5"/>
        <v>0.0016282245426521484</v>
      </c>
      <c r="U46" s="138">
        <v>38.455999999999996</v>
      </c>
      <c r="V46" s="136">
        <v>58.501000000000005</v>
      </c>
      <c r="W46" s="137">
        <v>5.87</v>
      </c>
      <c r="X46" s="136">
        <v>11.18</v>
      </c>
      <c r="Y46" s="135">
        <f t="shared" si="19"/>
        <v>114.007</v>
      </c>
      <c r="Z46" s="134">
        <f t="shared" si="20"/>
        <v>0.14374555948318957</v>
      </c>
    </row>
    <row r="47" spans="1:26" ht="18.75" customHeight="1">
      <c r="A47" s="142" t="s">
        <v>452</v>
      </c>
      <c r="B47" s="362" t="s">
        <v>453</v>
      </c>
      <c r="C47" s="140">
        <v>0</v>
      </c>
      <c r="D47" s="136">
        <v>0</v>
      </c>
      <c r="E47" s="137">
        <v>20.184</v>
      </c>
      <c r="F47" s="136">
        <v>22.226</v>
      </c>
      <c r="G47" s="135">
        <f t="shared" si="15"/>
        <v>42.41</v>
      </c>
      <c r="H47" s="139">
        <f t="shared" si="1"/>
        <v>0.0014058984218002894</v>
      </c>
      <c r="I47" s="138">
        <v>2.319</v>
      </c>
      <c r="J47" s="136">
        <v>2.448</v>
      </c>
      <c r="K47" s="137">
        <v>3.695</v>
      </c>
      <c r="L47" s="136">
        <v>10.786999999999999</v>
      </c>
      <c r="M47" s="135">
        <f t="shared" si="16"/>
        <v>19.249</v>
      </c>
      <c r="N47" s="141">
        <f t="shared" si="17"/>
        <v>1.2032313366928151</v>
      </c>
      <c r="O47" s="140">
        <v>0.909</v>
      </c>
      <c r="P47" s="136">
        <v>2.405</v>
      </c>
      <c r="Q47" s="137">
        <v>45.925000000000004</v>
      </c>
      <c r="R47" s="136">
        <v>56.543000000000006</v>
      </c>
      <c r="S47" s="135">
        <f t="shared" si="18"/>
        <v>105.78200000000001</v>
      </c>
      <c r="T47" s="139">
        <f t="shared" si="5"/>
        <v>0.0013208853757492969</v>
      </c>
      <c r="U47" s="138">
        <v>9.068999999999999</v>
      </c>
      <c r="V47" s="136">
        <v>12.513999999999998</v>
      </c>
      <c r="W47" s="137">
        <v>19.325000000000003</v>
      </c>
      <c r="X47" s="136">
        <v>31.610000000000003</v>
      </c>
      <c r="Y47" s="135">
        <f t="shared" si="19"/>
        <v>72.518</v>
      </c>
      <c r="Z47" s="134">
        <f t="shared" si="20"/>
        <v>0.4586999089881134</v>
      </c>
    </row>
    <row r="48" spans="1:26" ht="18.75" customHeight="1">
      <c r="A48" s="142" t="s">
        <v>425</v>
      </c>
      <c r="B48" s="362" t="s">
        <v>426</v>
      </c>
      <c r="C48" s="140">
        <v>0</v>
      </c>
      <c r="D48" s="136">
        <v>0</v>
      </c>
      <c r="E48" s="137">
        <v>21.303</v>
      </c>
      <c r="F48" s="136">
        <v>20.063</v>
      </c>
      <c r="G48" s="135">
        <f t="shared" si="15"/>
        <v>41.366</v>
      </c>
      <c r="H48" s="139">
        <f t="shared" si="1"/>
        <v>0.0013712896514074693</v>
      </c>
      <c r="I48" s="138">
        <v>0.5</v>
      </c>
      <c r="J48" s="136">
        <v>2.6</v>
      </c>
      <c r="K48" s="137">
        <v>35.54</v>
      </c>
      <c r="L48" s="136">
        <v>37.04600000000001</v>
      </c>
      <c r="M48" s="135">
        <f t="shared" si="16"/>
        <v>75.686</v>
      </c>
      <c r="N48" s="141">
        <f t="shared" si="17"/>
        <v>-0.45345242184816215</v>
      </c>
      <c r="O48" s="140"/>
      <c r="P48" s="136"/>
      <c r="Q48" s="137">
        <v>87.391</v>
      </c>
      <c r="R48" s="136">
        <v>89.66300000000003</v>
      </c>
      <c r="S48" s="135">
        <f t="shared" si="18"/>
        <v>177.05400000000003</v>
      </c>
      <c r="T48" s="139">
        <f t="shared" si="5"/>
        <v>0.0022108490983146095</v>
      </c>
      <c r="U48" s="138">
        <v>1</v>
      </c>
      <c r="V48" s="136">
        <v>2.9</v>
      </c>
      <c r="W48" s="137">
        <v>111.897</v>
      </c>
      <c r="X48" s="136">
        <v>118.91999999999999</v>
      </c>
      <c r="Y48" s="135">
        <f t="shared" si="19"/>
        <v>234.71699999999998</v>
      </c>
      <c r="Z48" s="134">
        <f t="shared" si="20"/>
        <v>-0.24567031787216076</v>
      </c>
    </row>
    <row r="49" spans="1:26" ht="18.75" customHeight="1">
      <c r="A49" s="142" t="s">
        <v>399</v>
      </c>
      <c r="B49" s="362" t="s">
        <v>400</v>
      </c>
      <c r="C49" s="140">
        <v>8.478</v>
      </c>
      <c r="D49" s="136">
        <v>20.975</v>
      </c>
      <c r="E49" s="137">
        <v>5.029</v>
      </c>
      <c r="F49" s="136">
        <v>4.659</v>
      </c>
      <c r="G49" s="135">
        <f t="shared" si="15"/>
        <v>39.141</v>
      </c>
      <c r="H49" s="139">
        <f t="shared" si="1"/>
        <v>0.0012975305382618518</v>
      </c>
      <c r="I49" s="138">
        <v>13.5</v>
      </c>
      <c r="J49" s="136">
        <v>24.006999999999998</v>
      </c>
      <c r="K49" s="137">
        <v>5.054</v>
      </c>
      <c r="L49" s="136">
        <v>3.2509999999999994</v>
      </c>
      <c r="M49" s="135">
        <f t="shared" si="16"/>
        <v>45.812</v>
      </c>
      <c r="N49" s="141">
        <f t="shared" si="17"/>
        <v>-0.14561686894263515</v>
      </c>
      <c r="O49" s="140">
        <v>27.501999999999995</v>
      </c>
      <c r="P49" s="136">
        <v>59.23000000000001</v>
      </c>
      <c r="Q49" s="137">
        <v>10.896999999999998</v>
      </c>
      <c r="R49" s="136">
        <v>11.155</v>
      </c>
      <c r="S49" s="135">
        <f t="shared" si="18"/>
        <v>108.78399999999999</v>
      </c>
      <c r="T49" s="139">
        <f t="shared" si="5"/>
        <v>0.0013583709394368749</v>
      </c>
      <c r="U49" s="138">
        <v>38.633</v>
      </c>
      <c r="V49" s="136">
        <v>69.10699999999999</v>
      </c>
      <c r="W49" s="137">
        <v>16.386999999999997</v>
      </c>
      <c r="X49" s="136">
        <v>12.615000000000002</v>
      </c>
      <c r="Y49" s="135">
        <f t="shared" si="19"/>
        <v>136.742</v>
      </c>
      <c r="Z49" s="134">
        <f t="shared" si="20"/>
        <v>-0.20445803045150723</v>
      </c>
    </row>
    <row r="50" spans="1:26" ht="18.75" customHeight="1">
      <c r="A50" s="142" t="s">
        <v>433</v>
      </c>
      <c r="B50" s="681" t="s">
        <v>434</v>
      </c>
      <c r="C50" s="140">
        <v>9.235000000000001</v>
      </c>
      <c r="D50" s="136">
        <v>10.801</v>
      </c>
      <c r="E50" s="137">
        <v>7.027</v>
      </c>
      <c r="F50" s="136">
        <v>10.563</v>
      </c>
      <c r="G50" s="135">
        <f t="shared" si="15"/>
        <v>37.626000000000005</v>
      </c>
      <c r="H50" s="139">
        <f t="shared" si="1"/>
        <v>0.0012473080409964089</v>
      </c>
      <c r="I50" s="138">
        <v>8.304</v>
      </c>
      <c r="J50" s="136">
        <v>8.937</v>
      </c>
      <c r="K50" s="137">
        <v>10.007</v>
      </c>
      <c r="L50" s="136">
        <v>10.546999999999999</v>
      </c>
      <c r="M50" s="135">
        <f t="shared" si="16"/>
        <v>37.794999999999995</v>
      </c>
      <c r="N50" s="141">
        <f t="shared" si="17"/>
        <v>-0.004471490937954514</v>
      </c>
      <c r="O50" s="140">
        <v>32.031</v>
      </c>
      <c r="P50" s="136">
        <v>34.451</v>
      </c>
      <c r="Q50" s="137">
        <v>26.26</v>
      </c>
      <c r="R50" s="136">
        <v>32.906</v>
      </c>
      <c r="S50" s="135">
        <f t="shared" si="18"/>
        <v>125.648</v>
      </c>
      <c r="T50" s="139">
        <f t="shared" si="5"/>
        <v>0.0015689494024706248</v>
      </c>
      <c r="U50" s="138">
        <v>32.273</v>
      </c>
      <c r="V50" s="136">
        <v>32.032</v>
      </c>
      <c r="W50" s="137">
        <v>54.300000000000004</v>
      </c>
      <c r="X50" s="136">
        <v>54.620999999999995</v>
      </c>
      <c r="Y50" s="135">
        <f t="shared" si="19"/>
        <v>173.226</v>
      </c>
      <c r="Z50" s="134">
        <f t="shared" si="20"/>
        <v>-0.27465853855656774</v>
      </c>
    </row>
    <row r="51" spans="1:26" ht="18.75" customHeight="1">
      <c r="A51" s="142" t="s">
        <v>411</v>
      </c>
      <c r="B51" s="681" t="s">
        <v>412</v>
      </c>
      <c r="C51" s="140">
        <v>6.281</v>
      </c>
      <c r="D51" s="136">
        <v>21.489</v>
      </c>
      <c r="E51" s="137">
        <v>3.886999999999999</v>
      </c>
      <c r="F51" s="136">
        <v>5.42</v>
      </c>
      <c r="G51" s="135">
        <f t="shared" si="15"/>
        <v>37.077</v>
      </c>
      <c r="H51" s="139">
        <f t="shared" si="1"/>
        <v>0.0012291086013932878</v>
      </c>
      <c r="I51" s="138">
        <v>3.53</v>
      </c>
      <c r="J51" s="136">
        <v>26.441</v>
      </c>
      <c r="K51" s="137">
        <v>1.795</v>
      </c>
      <c r="L51" s="136">
        <v>0.7320000000000001</v>
      </c>
      <c r="M51" s="135">
        <f t="shared" si="16"/>
        <v>32.498</v>
      </c>
      <c r="N51" s="141">
        <f t="shared" si="17"/>
        <v>0.1409009785217552</v>
      </c>
      <c r="O51" s="140">
        <v>16.090999999999998</v>
      </c>
      <c r="P51" s="136">
        <v>65.797</v>
      </c>
      <c r="Q51" s="137">
        <v>17.015</v>
      </c>
      <c r="R51" s="136">
        <v>23.685999999999996</v>
      </c>
      <c r="S51" s="135">
        <f t="shared" si="18"/>
        <v>122.58899999999998</v>
      </c>
      <c r="T51" s="139">
        <f t="shared" si="5"/>
        <v>0.0015307520875737887</v>
      </c>
      <c r="U51" s="138">
        <v>14.827</v>
      </c>
      <c r="V51" s="136">
        <v>84.073</v>
      </c>
      <c r="W51" s="137">
        <v>9.243000000000002</v>
      </c>
      <c r="X51" s="136">
        <v>17.7</v>
      </c>
      <c r="Y51" s="135">
        <f t="shared" si="19"/>
        <v>125.843</v>
      </c>
      <c r="Z51" s="134">
        <f t="shared" si="20"/>
        <v>-0.02585761623610383</v>
      </c>
    </row>
    <row r="52" spans="1:26" ht="18.75" customHeight="1">
      <c r="A52" s="142" t="s">
        <v>468</v>
      </c>
      <c r="B52" s="681" t="s">
        <v>468</v>
      </c>
      <c r="C52" s="140">
        <v>13.857000000000001</v>
      </c>
      <c r="D52" s="136">
        <v>8.767</v>
      </c>
      <c r="E52" s="137">
        <v>4.055</v>
      </c>
      <c r="F52" s="136">
        <v>1.05</v>
      </c>
      <c r="G52" s="135">
        <f t="shared" si="15"/>
        <v>27.729000000000003</v>
      </c>
      <c r="H52" s="139">
        <f t="shared" si="1"/>
        <v>0.0009192208756920592</v>
      </c>
      <c r="I52" s="138">
        <v>11.448</v>
      </c>
      <c r="J52" s="136">
        <v>15.927999999999999</v>
      </c>
      <c r="K52" s="137">
        <v>6.924</v>
      </c>
      <c r="L52" s="136">
        <v>4.641</v>
      </c>
      <c r="M52" s="135">
        <f t="shared" si="16"/>
        <v>38.940999999999995</v>
      </c>
      <c r="N52" s="141">
        <f t="shared" si="17"/>
        <v>-0.28792275493695574</v>
      </c>
      <c r="O52" s="140">
        <v>45.657000000000004</v>
      </c>
      <c r="P52" s="136">
        <v>36.186</v>
      </c>
      <c r="Q52" s="137">
        <v>4.105</v>
      </c>
      <c r="R52" s="136">
        <v>1.115</v>
      </c>
      <c r="S52" s="135">
        <f t="shared" si="18"/>
        <v>87.063</v>
      </c>
      <c r="T52" s="139">
        <f t="shared" si="5"/>
        <v>0.0010871437812563672</v>
      </c>
      <c r="U52" s="138">
        <v>42.94</v>
      </c>
      <c r="V52" s="136">
        <v>42.262</v>
      </c>
      <c r="W52" s="137">
        <v>14.527</v>
      </c>
      <c r="X52" s="136">
        <v>14.001999999999999</v>
      </c>
      <c r="Y52" s="135">
        <f t="shared" si="19"/>
        <v>113.731</v>
      </c>
      <c r="Z52" s="134">
        <f t="shared" si="20"/>
        <v>-0.23448312245561886</v>
      </c>
    </row>
    <row r="53" spans="1:26" ht="18.75" customHeight="1">
      <c r="A53" s="142" t="s">
        <v>450</v>
      </c>
      <c r="B53" s="681" t="s">
        <v>450</v>
      </c>
      <c r="C53" s="140">
        <v>4.430999999999999</v>
      </c>
      <c r="D53" s="136">
        <v>14.186</v>
      </c>
      <c r="E53" s="137">
        <v>4.11</v>
      </c>
      <c r="F53" s="136">
        <v>4.648</v>
      </c>
      <c r="G53" s="135">
        <f t="shared" si="15"/>
        <v>27.374999999999996</v>
      </c>
      <c r="H53" s="139">
        <f t="shared" si="1"/>
        <v>0.0009074857179151832</v>
      </c>
      <c r="I53" s="138">
        <v>25.867</v>
      </c>
      <c r="J53" s="136">
        <v>38.156</v>
      </c>
      <c r="K53" s="137">
        <v>0.05</v>
      </c>
      <c r="L53" s="136">
        <v>0.1</v>
      </c>
      <c r="M53" s="135">
        <f t="shared" si="16"/>
        <v>64.17299999999999</v>
      </c>
      <c r="N53" s="141">
        <f t="shared" si="17"/>
        <v>-0.5734187275022206</v>
      </c>
      <c r="O53" s="140">
        <v>10.4</v>
      </c>
      <c r="P53" s="136">
        <v>29.101999999999997</v>
      </c>
      <c r="Q53" s="137">
        <v>16.381999999999998</v>
      </c>
      <c r="R53" s="136">
        <v>21.948999999999998</v>
      </c>
      <c r="S53" s="135">
        <f t="shared" si="18"/>
        <v>77.833</v>
      </c>
      <c r="T53" s="139">
        <f t="shared" si="5"/>
        <v>0.0009718900328098827</v>
      </c>
      <c r="U53" s="138">
        <v>65.34799999999998</v>
      </c>
      <c r="V53" s="136">
        <v>90.553</v>
      </c>
      <c r="W53" s="137">
        <v>0.11800000000000001</v>
      </c>
      <c r="X53" s="136">
        <v>0.26</v>
      </c>
      <c r="Y53" s="135">
        <f t="shared" si="19"/>
        <v>156.27899999999997</v>
      </c>
      <c r="Z53" s="134">
        <f t="shared" si="20"/>
        <v>-0.5019612359945993</v>
      </c>
    </row>
    <row r="54" spans="1:26" ht="18.75" customHeight="1">
      <c r="A54" s="142" t="s">
        <v>446</v>
      </c>
      <c r="B54" s="681" t="s">
        <v>446</v>
      </c>
      <c r="C54" s="140">
        <v>0</v>
      </c>
      <c r="D54" s="136">
        <v>0</v>
      </c>
      <c r="E54" s="137">
        <v>10.097</v>
      </c>
      <c r="F54" s="136">
        <v>14.857999999999999</v>
      </c>
      <c r="G54" s="135">
        <f t="shared" si="15"/>
        <v>24.955</v>
      </c>
      <c r="H54" s="139">
        <f t="shared" si="1"/>
        <v>0.0008272623229433206</v>
      </c>
      <c r="I54" s="138"/>
      <c r="J54" s="136"/>
      <c r="K54" s="137">
        <v>1.287</v>
      </c>
      <c r="L54" s="136">
        <v>2.411</v>
      </c>
      <c r="M54" s="135">
        <f t="shared" si="16"/>
        <v>3.698</v>
      </c>
      <c r="N54" s="141">
        <f t="shared" si="17"/>
        <v>5.748242293131422</v>
      </c>
      <c r="O54" s="140"/>
      <c r="P54" s="136"/>
      <c r="Q54" s="137">
        <v>37.29700000000001</v>
      </c>
      <c r="R54" s="136">
        <v>49.27099999999999</v>
      </c>
      <c r="S54" s="135">
        <f t="shared" si="18"/>
        <v>86.568</v>
      </c>
      <c r="T54" s="139">
        <f t="shared" si="5"/>
        <v>0.0010809627839128125</v>
      </c>
      <c r="U54" s="138"/>
      <c r="V54" s="136"/>
      <c r="W54" s="137">
        <v>2.843</v>
      </c>
      <c r="X54" s="136">
        <v>5.6530000000000005</v>
      </c>
      <c r="Y54" s="135">
        <f t="shared" si="19"/>
        <v>8.496</v>
      </c>
      <c r="Z54" s="134" t="str">
        <f t="shared" si="20"/>
        <v>  *  </v>
      </c>
    </row>
    <row r="55" spans="1:26" ht="18.75" customHeight="1">
      <c r="A55" s="142" t="s">
        <v>469</v>
      </c>
      <c r="B55" s="681" t="s">
        <v>469</v>
      </c>
      <c r="C55" s="140">
        <v>17.487</v>
      </c>
      <c r="D55" s="136">
        <v>0.47100000000000003</v>
      </c>
      <c r="E55" s="137">
        <v>1.6740000000000002</v>
      </c>
      <c r="F55" s="136">
        <v>1.405</v>
      </c>
      <c r="G55" s="135">
        <f t="shared" si="15"/>
        <v>21.037</v>
      </c>
      <c r="H55" s="139">
        <f t="shared" si="1"/>
        <v>0.0006973799834806105</v>
      </c>
      <c r="I55" s="138">
        <v>4.407</v>
      </c>
      <c r="J55" s="136">
        <v>5.924</v>
      </c>
      <c r="K55" s="137">
        <v>0.015</v>
      </c>
      <c r="L55" s="136">
        <v>2.405</v>
      </c>
      <c r="M55" s="135">
        <f t="shared" si="16"/>
        <v>12.751</v>
      </c>
      <c r="N55" s="141" t="s">
        <v>50</v>
      </c>
      <c r="O55" s="140">
        <v>47.06099999999999</v>
      </c>
      <c r="P55" s="136">
        <v>4.880000000000001</v>
      </c>
      <c r="Q55" s="137">
        <v>4.699999999999999</v>
      </c>
      <c r="R55" s="136">
        <v>5.905</v>
      </c>
      <c r="S55" s="135">
        <f t="shared" si="18"/>
        <v>62.54599999999999</v>
      </c>
      <c r="T55" s="139">
        <f t="shared" si="5"/>
        <v>0.0007810033532322654</v>
      </c>
      <c r="U55" s="138">
        <v>18.922</v>
      </c>
      <c r="V55" s="136">
        <v>12.465</v>
      </c>
      <c r="W55" s="137">
        <v>5.042000000000001</v>
      </c>
      <c r="X55" s="136">
        <v>7.250000000000001</v>
      </c>
      <c r="Y55" s="135">
        <f t="shared" si="19"/>
        <v>43.679</v>
      </c>
      <c r="Z55" s="134">
        <f t="shared" si="20"/>
        <v>0.4319467020765124</v>
      </c>
    </row>
    <row r="56" spans="1:26" ht="18.75" customHeight="1" thickBot="1">
      <c r="A56" s="142" t="s">
        <v>56</v>
      </c>
      <c r="B56" s="682" t="s">
        <v>56</v>
      </c>
      <c r="C56" s="683">
        <v>45.93000000000001</v>
      </c>
      <c r="D56" s="684">
        <v>83.95199999999998</v>
      </c>
      <c r="E56" s="685">
        <v>78.582</v>
      </c>
      <c r="F56" s="684">
        <v>112.14200000000004</v>
      </c>
      <c r="G56" s="686">
        <f t="shared" si="15"/>
        <v>320.60600000000005</v>
      </c>
      <c r="H56" s="687">
        <f t="shared" si="1"/>
        <v>0.010628141226590514</v>
      </c>
      <c r="I56" s="688">
        <v>77.96900000000001</v>
      </c>
      <c r="J56" s="684">
        <v>98.58899999999998</v>
      </c>
      <c r="K56" s="685">
        <v>129.91199999999995</v>
      </c>
      <c r="L56" s="684">
        <v>251.6890000000001</v>
      </c>
      <c r="M56" s="686">
        <f t="shared" si="16"/>
        <v>558.159</v>
      </c>
      <c r="N56" s="689">
        <f t="shared" si="17"/>
        <v>-0.425600948833576</v>
      </c>
      <c r="O56" s="683">
        <v>133.13</v>
      </c>
      <c r="P56" s="684">
        <v>287.4049999999999</v>
      </c>
      <c r="Q56" s="685">
        <v>273.95199999999994</v>
      </c>
      <c r="R56" s="684">
        <v>377.2530000000001</v>
      </c>
      <c r="S56" s="686">
        <f t="shared" si="18"/>
        <v>1071.74</v>
      </c>
      <c r="T56" s="687">
        <f t="shared" si="5"/>
        <v>0.013382670894911719</v>
      </c>
      <c r="U56" s="688">
        <v>282.936</v>
      </c>
      <c r="V56" s="684">
        <v>415.35</v>
      </c>
      <c r="W56" s="685">
        <v>385.0830000000001</v>
      </c>
      <c r="X56" s="684">
        <v>702.0549999999998</v>
      </c>
      <c r="Y56" s="686">
        <f t="shared" si="19"/>
        <v>1785.424</v>
      </c>
      <c r="Z56" s="690">
        <f t="shared" si="20"/>
        <v>-0.39972801978689654</v>
      </c>
    </row>
    <row r="57" spans="1:2" ht="15">
      <c r="A57" s="124" t="s">
        <v>43</v>
      </c>
      <c r="B57" s="124"/>
    </row>
    <row r="58" spans="1:2" ht="15">
      <c r="A58" s="124" t="s">
        <v>146</v>
      </c>
      <c r="B58" s="124"/>
    </row>
    <row r="59" spans="1:3" ht="14.25">
      <c r="A59" s="364" t="s">
        <v>125</v>
      </c>
      <c r="B59" s="365"/>
      <c r="C59" s="365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7:Z65536 N57:N65536 Z3 N3 N5:N8 Z5:Z8">
    <cfRule type="cellIs" priority="3" dxfId="101" operator="lessThan" stopIfTrue="1">
      <formula>0</formula>
    </cfRule>
  </conditionalFormatting>
  <conditionalFormatting sqref="Z9:Z56 N9:N56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H6:H8">
    <cfRule type="cellIs" priority="2" dxfId="101" operator="lessThan" stopIfTrue="1">
      <formula>0</formula>
    </cfRule>
  </conditionalFormatting>
  <conditionalFormatting sqref="T6:T8">
    <cfRule type="cellIs" priority="1" dxfId="10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3"/>
  <sheetViews>
    <sheetView showGridLines="0" zoomScale="76" zoomScaleNormal="76" zoomScalePageLayoutView="0" workbookViewId="0" topLeftCell="A1">
      <selection activeCell="U11" sqref="U11:X20"/>
    </sheetView>
  </sheetViews>
  <sheetFormatPr defaultColWidth="8.00390625" defaultRowHeight="15"/>
  <cols>
    <col min="1" max="1" width="22.421875" style="123" customWidth="1"/>
    <col min="2" max="2" width="36.28125" style="123" customWidth="1"/>
    <col min="3" max="3" width="11.00390625" style="123" customWidth="1"/>
    <col min="4" max="4" width="12.28125" style="123" bestFit="1" customWidth="1"/>
    <col min="5" max="5" width="8.7109375" style="123" bestFit="1" customWidth="1"/>
    <col min="6" max="6" width="10.7109375" style="123" bestFit="1" customWidth="1"/>
    <col min="7" max="7" width="10.140625" style="123" customWidth="1"/>
    <col min="8" max="8" width="10.7109375" style="123" customWidth="1"/>
    <col min="9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11.7109375" style="123" bestFit="1" customWidth="1"/>
    <col min="14" max="14" width="9.28125" style="123" customWidth="1"/>
    <col min="15" max="15" width="11.7109375" style="123" bestFit="1" customWidth="1"/>
    <col min="16" max="16" width="12.28125" style="123" bestFit="1" customWidth="1"/>
    <col min="17" max="17" width="9.28125" style="123" customWidth="1"/>
    <col min="18" max="18" width="10.7109375" style="123" bestFit="1" customWidth="1"/>
    <col min="19" max="19" width="11.8515625" style="123" customWidth="1"/>
    <col min="20" max="20" width="10.140625" style="123" customWidth="1"/>
    <col min="21" max="22" width="11.7109375" style="123" bestFit="1" customWidth="1"/>
    <col min="23" max="23" width="10.28125" style="123" customWidth="1"/>
    <col min="24" max="24" width="11.28125" style="123" customWidth="1"/>
    <col min="25" max="25" width="11.7109375" style="123" bestFit="1" customWidth="1"/>
    <col min="26" max="26" width="9.8515625" style="123" bestFit="1" customWidth="1"/>
    <col min="27" max="16384" width="8.00390625" style="123" customWidth="1"/>
  </cols>
  <sheetData>
    <row r="1" spans="1:2" ht="21" thickBot="1">
      <c r="A1" s="464" t="s">
        <v>28</v>
      </c>
      <c r="B1" s="461"/>
    </row>
    <row r="2" spans="24:27" ht="18">
      <c r="X2" s="483"/>
      <c r="Y2" s="484"/>
      <c r="Z2" s="484"/>
      <c r="AA2" s="483"/>
    </row>
    <row r="3" ht="5.25" customHeight="1" thickBot="1"/>
    <row r="4" spans="1:26" ht="24" customHeight="1" thickTop="1">
      <c r="A4" s="574" t="s">
        <v>126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6"/>
    </row>
    <row r="5" spans="1:26" ht="21" customHeight="1" thickBot="1">
      <c r="A5" s="588" t="s">
        <v>45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90"/>
    </row>
    <row r="6" spans="1:26" s="169" customFormat="1" ht="19.5" customHeight="1" thickBot="1" thickTop="1">
      <c r="A6" s="657" t="s">
        <v>121</v>
      </c>
      <c r="B6" s="657" t="s">
        <v>122</v>
      </c>
      <c r="C6" s="592" t="s">
        <v>36</v>
      </c>
      <c r="D6" s="593"/>
      <c r="E6" s="593"/>
      <c r="F6" s="593"/>
      <c r="G6" s="593"/>
      <c r="H6" s="593"/>
      <c r="I6" s="593"/>
      <c r="J6" s="593"/>
      <c r="K6" s="594"/>
      <c r="L6" s="594"/>
      <c r="M6" s="594"/>
      <c r="N6" s="595"/>
      <c r="O6" s="596" t="s">
        <v>35</v>
      </c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5"/>
    </row>
    <row r="7" spans="1:26" s="168" customFormat="1" ht="26.25" customHeight="1" thickBot="1">
      <c r="A7" s="658"/>
      <c r="B7" s="658"/>
      <c r="C7" s="665" t="s">
        <v>147</v>
      </c>
      <c r="D7" s="666"/>
      <c r="E7" s="666"/>
      <c r="F7" s="666"/>
      <c r="G7" s="667"/>
      <c r="H7" s="581" t="s">
        <v>34</v>
      </c>
      <c r="I7" s="665" t="s">
        <v>148</v>
      </c>
      <c r="J7" s="666"/>
      <c r="K7" s="666"/>
      <c r="L7" s="666"/>
      <c r="M7" s="667"/>
      <c r="N7" s="581" t="s">
        <v>33</v>
      </c>
      <c r="O7" s="668" t="s">
        <v>149</v>
      </c>
      <c r="P7" s="666"/>
      <c r="Q7" s="666"/>
      <c r="R7" s="666"/>
      <c r="S7" s="667"/>
      <c r="T7" s="581" t="s">
        <v>34</v>
      </c>
      <c r="U7" s="668" t="s">
        <v>150</v>
      </c>
      <c r="V7" s="666"/>
      <c r="W7" s="666"/>
      <c r="X7" s="666"/>
      <c r="Y7" s="667"/>
      <c r="Z7" s="581" t="s">
        <v>33</v>
      </c>
    </row>
    <row r="8" spans="1:26" s="163" customFormat="1" ht="26.25" customHeight="1">
      <c r="A8" s="659"/>
      <c r="B8" s="659"/>
      <c r="C8" s="564" t="s">
        <v>22</v>
      </c>
      <c r="D8" s="565"/>
      <c r="E8" s="566" t="s">
        <v>21</v>
      </c>
      <c r="F8" s="567"/>
      <c r="G8" s="568" t="s">
        <v>17</v>
      </c>
      <c r="H8" s="582"/>
      <c r="I8" s="564" t="s">
        <v>22</v>
      </c>
      <c r="J8" s="565"/>
      <c r="K8" s="566" t="s">
        <v>21</v>
      </c>
      <c r="L8" s="567"/>
      <c r="M8" s="568" t="s">
        <v>17</v>
      </c>
      <c r="N8" s="582"/>
      <c r="O8" s="565" t="s">
        <v>22</v>
      </c>
      <c r="P8" s="565"/>
      <c r="Q8" s="570" t="s">
        <v>21</v>
      </c>
      <c r="R8" s="565"/>
      <c r="S8" s="568" t="s">
        <v>17</v>
      </c>
      <c r="T8" s="582"/>
      <c r="U8" s="571" t="s">
        <v>22</v>
      </c>
      <c r="V8" s="567"/>
      <c r="W8" s="566" t="s">
        <v>21</v>
      </c>
      <c r="X8" s="587"/>
      <c r="Y8" s="568" t="s">
        <v>17</v>
      </c>
      <c r="Z8" s="582"/>
    </row>
    <row r="9" spans="1:26" s="163" customFormat="1" ht="15.75" thickBot="1">
      <c r="A9" s="660"/>
      <c r="B9" s="660"/>
      <c r="C9" s="166" t="s">
        <v>19</v>
      </c>
      <c r="D9" s="164" t="s">
        <v>18</v>
      </c>
      <c r="E9" s="165" t="s">
        <v>19</v>
      </c>
      <c r="F9" s="164" t="s">
        <v>18</v>
      </c>
      <c r="G9" s="569"/>
      <c r="H9" s="583"/>
      <c r="I9" s="166" t="s">
        <v>19</v>
      </c>
      <c r="J9" s="164" t="s">
        <v>18</v>
      </c>
      <c r="K9" s="165" t="s">
        <v>19</v>
      </c>
      <c r="L9" s="164" t="s">
        <v>18</v>
      </c>
      <c r="M9" s="569"/>
      <c r="N9" s="583"/>
      <c r="O9" s="167" t="s">
        <v>19</v>
      </c>
      <c r="P9" s="164" t="s">
        <v>18</v>
      </c>
      <c r="Q9" s="165" t="s">
        <v>19</v>
      </c>
      <c r="R9" s="164" t="s">
        <v>18</v>
      </c>
      <c r="S9" s="569"/>
      <c r="T9" s="583"/>
      <c r="U9" s="166" t="s">
        <v>19</v>
      </c>
      <c r="V9" s="164" t="s">
        <v>18</v>
      </c>
      <c r="W9" s="165" t="s">
        <v>19</v>
      </c>
      <c r="X9" s="164" t="s">
        <v>18</v>
      </c>
      <c r="Y9" s="569"/>
      <c r="Z9" s="583"/>
    </row>
    <row r="10" spans="1:26" s="152" customFormat="1" ht="18" customHeight="1" thickBot="1" thickTop="1">
      <c r="A10" s="162" t="s">
        <v>24</v>
      </c>
      <c r="B10" s="360"/>
      <c r="C10" s="161">
        <f>SUM(C11:C20)</f>
        <v>438715</v>
      </c>
      <c r="D10" s="155">
        <f>SUM(D11:D20)</f>
        <v>382063</v>
      </c>
      <c r="E10" s="156">
        <f>SUM(E11:E20)</f>
        <v>3673</v>
      </c>
      <c r="F10" s="155">
        <f>SUM(F11:F20)</f>
        <v>3547</v>
      </c>
      <c r="G10" s="154">
        <f aca="true" t="shared" si="0" ref="G10:G17">SUM(C10:F10)</f>
        <v>827998</v>
      </c>
      <c r="H10" s="158">
        <f aca="true" t="shared" si="1" ref="H10:H20">G10/$G$10</f>
        <v>1</v>
      </c>
      <c r="I10" s="157">
        <f>SUM(I11:I20)</f>
        <v>375041</v>
      </c>
      <c r="J10" s="155">
        <f>SUM(J11:J20)</f>
        <v>344515</v>
      </c>
      <c r="K10" s="156">
        <f>SUM(K11:K20)</f>
        <v>5138</v>
      </c>
      <c r="L10" s="155">
        <f>SUM(L11:L20)</f>
        <v>2780</v>
      </c>
      <c r="M10" s="154">
        <f aca="true" t="shared" si="2" ref="M10:M20">SUM(I10:L10)</f>
        <v>727474</v>
      </c>
      <c r="N10" s="160">
        <f aca="true" t="shared" si="3" ref="N10:N17">IF(ISERROR(G10/M10-1),"         /0",(G10/M10-1))</f>
        <v>0.13818225806008178</v>
      </c>
      <c r="O10" s="159">
        <f>SUM(O11:O20)</f>
        <v>1315897</v>
      </c>
      <c r="P10" s="155">
        <f>SUM(P11:P20)</f>
        <v>1234874</v>
      </c>
      <c r="Q10" s="156">
        <f>SUM(Q11:Q20)</f>
        <v>13276</v>
      </c>
      <c r="R10" s="155">
        <f>SUM(R11:R20)</f>
        <v>13620</v>
      </c>
      <c r="S10" s="154">
        <f aca="true" t="shared" si="4" ref="S10:S17">SUM(O10:R10)</f>
        <v>2577667</v>
      </c>
      <c r="T10" s="158">
        <f aca="true" t="shared" si="5" ref="T10:T20">S10/$S$10</f>
        <v>1</v>
      </c>
      <c r="U10" s="157">
        <f>SUM(U11:U20)</f>
        <v>1130139</v>
      </c>
      <c r="V10" s="155">
        <f>SUM(V11:V20)</f>
        <v>1084941</v>
      </c>
      <c r="W10" s="156">
        <f>SUM(W11:W20)</f>
        <v>13364</v>
      </c>
      <c r="X10" s="155">
        <f>SUM(X11:X20)</f>
        <v>11019</v>
      </c>
      <c r="Y10" s="154">
        <f aca="true" t="shared" si="6" ref="Y10:Y17">SUM(U10:X10)</f>
        <v>2239463</v>
      </c>
      <c r="Z10" s="153">
        <f>IF(ISERROR(S10/Y10-1),"         /0",(S10/Y10-1))</f>
        <v>0.1510201329515155</v>
      </c>
    </row>
    <row r="11" spans="1:26" ht="21" customHeight="1" thickTop="1">
      <c r="A11" s="151" t="s">
        <v>368</v>
      </c>
      <c r="B11" s="361" t="s">
        <v>369</v>
      </c>
      <c r="C11" s="149">
        <v>302847</v>
      </c>
      <c r="D11" s="145">
        <v>267099</v>
      </c>
      <c r="E11" s="146">
        <v>2441</v>
      </c>
      <c r="F11" s="145">
        <v>2299</v>
      </c>
      <c r="G11" s="144">
        <f t="shared" si="0"/>
        <v>574686</v>
      </c>
      <c r="H11" s="148">
        <f t="shared" si="1"/>
        <v>0.6940668938813862</v>
      </c>
      <c r="I11" s="147">
        <v>249415</v>
      </c>
      <c r="J11" s="145">
        <v>234324</v>
      </c>
      <c r="K11" s="146">
        <v>4056</v>
      </c>
      <c r="L11" s="145">
        <v>1656</v>
      </c>
      <c r="M11" s="144">
        <f t="shared" si="2"/>
        <v>489451</v>
      </c>
      <c r="N11" s="150">
        <f t="shared" si="3"/>
        <v>0.1741440920541586</v>
      </c>
      <c r="O11" s="149">
        <v>890629</v>
      </c>
      <c r="P11" s="145">
        <v>857335</v>
      </c>
      <c r="Q11" s="146">
        <v>8207</v>
      </c>
      <c r="R11" s="145">
        <v>8203</v>
      </c>
      <c r="S11" s="144">
        <f t="shared" si="4"/>
        <v>1764374</v>
      </c>
      <c r="T11" s="148">
        <f t="shared" si="5"/>
        <v>0.6844848461806742</v>
      </c>
      <c r="U11" s="147">
        <v>744603</v>
      </c>
      <c r="V11" s="145">
        <v>737616</v>
      </c>
      <c r="W11" s="146">
        <v>7932</v>
      </c>
      <c r="X11" s="145">
        <v>5107</v>
      </c>
      <c r="Y11" s="144">
        <f t="shared" si="6"/>
        <v>1495258</v>
      </c>
      <c r="Z11" s="143">
        <f aca="true" t="shared" si="7" ref="Z11:Z17">IF(ISERROR(S11/Y11-1),"         /0",IF(S11/Y11&gt;5,"  *  ",(S11/Y11-1)))</f>
        <v>0.17997964230922014</v>
      </c>
    </row>
    <row r="12" spans="1:26" ht="21" customHeight="1">
      <c r="A12" s="142" t="s">
        <v>370</v>
      </c>
      <c r="B12" s="362" t="s">
        <v>371</v>
      </c>
      <c r="C12" s="140">
        <v>48233</v>
      </c>
      <c r="D12" s="136">
        <v>40488</v>
      </c>
      <c r="E12" s="137">
        <v>603</v>
      </c>
      <c r="F12" s="136">
        <v>565</v>
      </c>
      <c r="G12" s="135">
        <f t="shared" si="0"/>
        <v>89889</v>
      </c>
      <c r="H12" s="139">
        <f t="shared" si="1"/>
        <v>0.1085618564296049</v>
      </c>
      <c r="I12" s="138">
        <v>41535</v>
      </c>
      <c r="J12" s="136">
        <v>37950</v>
      </c>
      <c r="K12" s="137">
        <v>604</v>
      </c>
      <c r="L12" s="136">
        <v>598</v>
      </c>
      <c r="M12" s="144">
        <f t="shared" si="2"/>
        <v>80687</v>
      </c>
      <c r="N12" s="141">
        <f t="shared" si="3"/>
        <v>0.1140456331255344</v>
      </c>
      <c r="O12" s="140">
        <v>148993</v>
      </c>
      <c r="P12" s="136">
        <v>139309</v>
      </c>
      <c r="Q12" s="137">
        <v>2718</v>
      </c>
      <c r="R12" s="136">
        <v>2934</v>
      </c>
      <c r="S12" s="135">
        <f t="shared" si="4"/>
        <v>293954</v>
      </c>
      <c r="T12" s="139">
        <f t="shared" si="5"/>
        <v>0.11403878002860726</v>
      </c>
      <c r="U12" s="138">
        <v>131069</v>
      </c>
      <c r="V12" s="136">
        <v>123153</v>
      </c>
      <c r="W12" s="137">
        <v>1588</v>
      </c>
      <c r="X12" s="136">
        <v>2114</v>
      </c>
      <c r="Y12" s="135">
        <f t="shared" si="6"/>
        <v>257924</v>
      </c>
      <c r="Z12" s="134">
        <f t="shared" si="7"/>
        <v>0.13969231246413671</v>
      </c>
    </row>
    <row r="13" spans="1:26" ht="21" customHeight="1">
      <c r="A13" s="142" t="s">
        <v>372</v>
      </c>
      <c r="B13" s="362" t="s">
        <v>373</v>
      </c>
      <c r="C13" s="140">
        <v>33243</v>
      </c>
      <c r="D13" s="136">
        <v>27663</v>
      </c>
      <c r="E13" s="137">
        <v>567</v>
      </c>
      <c r="F13" s="136">
        <v>654</v>
      </c>
      <c r="G13" s="135">
        <f t="shared" si="0"/>
        <v>62127</v>
      </c>
      <c r="H13" s="139">
        <f t="shared" si="1"/>
        <v>0.0750327899342752</v>
      </c>
      <c r="I13" s="138">
        <v>31765</v>
      </c>
      <c r="J13" s="136">
        <v>27308</v>
      </c>
      <c r="K13" s="137">
        <v>427</v>
      </c>
      <c r="L13" s="136">
        <v>466</v>
      </c>
      <c r="M13" s="144">
        <f t="shared" si="2"/>
        <v>59966</v>
      </c>
      <c r="N13" s="141">
        <f t="shared" si="3"/>
        <v>0.036037087683020275</v>
      </c>
      <c r="O13" s="140">
        <v>105057</v>
      </c>
      <c r="P13" s="136">
        <v>85637</v>
      </c>
      <c r="Q13" s="137">
        <v>2169</v>
      </c>
      <c r="R13" s="136">
        <v>2247</v>
      </c>
      <c r="S13" s="135">
        <f t="shared" si="4"/>
        <v>195110</v>
      </c>
      <c r="T13" s="139">
        <f t="shared" si="5"/>
        <v>0.07569247695687611</v>
      </c>
      <c r="U13" s="138">
        <v>100558</v>
      </c>
      <c r="V13" s="136">
        <v>83873</v>
      </c>
      <c r="W13" s="137">
        <v>1969</v>
      </c>
      <c r="X13" s="136">
        <v>2052</v>
      </c>
      <c r="Y13" s="135">
        <f t="shared" si="6"/>
        <v>188452</v>
      </c>
      <c r="Z13" s="134">
        <f t="shared" si="7"/>
        <v>0.03532995139345818</v>
      </c>
    </row>
    <row r="14" spans="1:26" ht="21" customHeight="1">
      <c r="A14" s="142" t="s">
        <v>374</v>
      </c>
      <c r="B14" s="362" t="s">
        <v>375</v>
      </c>
      <c r="C14" s="140">
        <v>22311</v>
      </c>
      <c r="D14" s="136">
        <v>20843</v>
      </c>
      <c r="E14" s="137">
        <v>52</v>
      </c>
      <c r="F14" s="136">
        <v>27</v>
      </c>
      <c r="G14" s="135">
        <f>SUM(C14:F14)</f>
        <v>43233</v>
      </c>
      <c r="H14" s="139">
        <f t="shared" si="1"/>
        <v>0.05221389423645951</v>
      </c>
      <c r="I14" s="138">
        <v>19902</v>
      </c>
      <c r="J14" s="136">
        <v>18311</v>
      </c>
      <c r="K14" s="137">
        <v>4</v>
      </c>
      <c r="L14" s="136">
        <v>25</v>
      </c>
      <c r="M14" s="144">
        <f>SUM(I14:L14)</f>
        <v>38242</v>
      </c>
      <c r="N14" s="141">
        <f>IF(ISERROR(G14/M14-1),"         /0",(G14/M14-1))</f>
        <v>0.13051095653992983</v>
      </c>
      <c r="O14" s="140">
        <v>66147</v>
      </c>
      <c r="P14" s="136">
        <v>63514</v>
      </c>
      <c r="Q14" s="137">
        <v>80</v>
      </c>
      <c r="R14" s="136">
        <v>179</v>
      </c>
      <c r="S14" s="135">
        <f>SUM(O14:R14)</f>
        <v>129920</v>
      </c>
      <c r="T14" s="139">
        <f t="shared" si="5"/>
        <v>0.05040216598963326</v>
      </c>
      <c r="U14" s="138">
        <v>56883</v>
      </c>
      <c r="V14" s="136">
        <v>56912</v>
      </c>
      <c r="W14" s="137">
        <v>66</v>
      </c>
      <c r="X14" s="136">
        <v>50</v>
      </c>
      <c r="Y14" s="135">
        <f>SUM(U14:X14)</f>
        <v>113911</v>
      </c>
      <c r="Z14" s="134">
        <f>IF(ISERROR(S14/Y14-1),"         /0",IF(S14/Y14&gt;5,"  *  ",(S14/Y14-1)))</f>
        <v>0.14053954402998836</v>
      </c>
    </row>
    <row r="15" spans="1:26" ht="21" customHeight="1">
      <c r="A15" s="142" t="s">
        <v>376</v>
      </c>
      <c r="B15" s="362" t="s">
        <v>377</v>
      </c>
      <c r="C15" s="140">
        <v>9011</v>
      </c>
      <c r="D15" s="136">
        <v>7484</v>
      </c>
      <c r="E15" s="137">
        <v>5</v>
      </c>
      <c r="F15" s="136">
        <v>0</v>
      </c>
      <c r="G15" s="135">
        <f t="shared" si="0"/>
        <v>16500</v>
      </c>
      <c r="H15" s="139">
        <f t="shared" si="1"/>
        <v>0.019927584366145813</v>
      </c>
      <c r="I15" s="138">
        <v>11946</v>
      </c>
      <c r="J15" s="136">
        <v>9806</v>
      </c>
      <c r="K15" s="137">
        <v>28</v>
      </c>
      <c r="L15" s="136">
        <v>13</v>
      </c>
      <c r="M15" s="144">
        <f t="shared" si="2"/>
        <v>21793</v>
      </c>
      <c r="N15" s="141">
        <f t="shared" si="3"/>
        <v>-0.2428761528931308</v>
      </c>
      <c r="O15" s="140">
        <v>29970</v>
      </c>
      <c r="P15" s="136">
        <v>28419</v>
      </c>
      <c r="Q15" s="137">
        <v>57</v>
      </c>
      <c r="R15" s="136">
        <v>5</v>
      </c>
      <c r="S15" s="135">
        <f t="shared" si="4"/>
        <v>58451</v>
      </c>
      <c r="T15" s="139">
        <f t="shared" si="5"/>
        <v>0.022675931375154355</v>
      </c>
      <c r="U15" s="138">
        <v>31593</v>
      </c>
      <c r="V15" s="136">
        <v>29740</v>
      </c>
      <c r="W15" s="137">
        <v>41</v>
      </c>
      <c r="X15" s="136">
        <v>36</v>
      </c>
      <c r="Y15" s="135">
        <f t="shared" si="6"/>
        <v>61410</v>
      </c>
      <c r="Z15" s="134">
        <f t="shared" si="7"/>
        <v>-0.048184334798892725</v>
      </c>
    </row>
    <row r="16" spans="1:26" ht="21" customHeight="1">
      <c r="A16" s="142" t="s">
        <v>382</v>
      </c>
      <c r="B16" s="362" t="s">
        <v>383</v>
      </c>
      <c r="C16" s="140">
        <v>6941</v>
      </c>
      <c r="D16" s="136">
        <v>5627</v>
      </c>
      <c r="E16" s="137">
        <v>0</v>
      </c>
      <c r="F16" s="136">
        <v>0</v>
      </c>
      <c r="G16" s="135">
        <f t="shared" si="0"/>
        <v>12568</v>
      </c>
      <c r="H16" s="139">
        <f t="shared" si="1"/>
        <v>0.015178780625073973</v>
      </c>
      <c r="I16" s="138">
        <v>6739</v>
      </c>
      <c r="J16" s="136">
        <v>5515</v>
      </c>
      <c r="K16" s="137">
        <v>6</v>
      </c>
      <c r="L16" s="136">
        <v>1</v>
      </c>
      <c r="M16" s="135">
        <f t="shared" si="2"/>
        <v>12261</v>
      </c>
      <c r="N16" s="141">
        <f t="shared" si="3"/>
        <v>0.02503874072261647</v>
      </c>
      <c r="O16" s="140">
        <v>24631</v>
      </c>
      <c r="P16" s="136">
        <v>18398</v>
      </c>
      <c r="Q16" s="137">
        <v>9</v>
      </c>
      <c r="R16" s="136"/>
      <c r="S16" s="135">
        <f t="shared" si="4"/>
        <v>43038</v>
      </c>
      <c r="T16" s="139">
        <f t="shared" si="5"/>
        <v>0.01669649337947842</v>
      </c>
      <c r="U16" s="138">
        <v>22517</v>
      </c>
      <c r="V16" s="136">
        <v>16928</v>
      </c>
      <c r="W16" s="137">
        <v>47</v>
      </c>
      <c r="X16" s="136">
        <v>13</v>
      </c>
      <c r="Y16" s="135">
        <f t="shared" si="6"/>
        <v>39505</v>
      </c>
      <c r="Z16" s="134">
        <f t="shared" si="7"/>
        <v>0.0894317175041135</v>
      </c>
    </row>
    <row r="17" spans="1:26" ht="21" customHeight="1">
      <c r="A17" s="142" t="s">
        <v>380</v>
      </c>
      <c r="B17" s="362" t="s">
        <v>381</v>
      </c>
      <c r="C17" s="140">
        <v>5885</v>
      </c>
      <c r="D17" s="136">
        <v>4741</v>
      </c>
      <c r="E17" s="137">
        <v>0</v>
      </c>
      <c r="F17" s="136">
        <v>0</v>
      </c>
      <c r="G17" s="135">
        <f t="shared" si="0"/>
        <v>10626</v>
      </c>
      <c r="H17" s="139">
        <f t="shared" si="1"/>
        <v>0.012833364331797903</v>
      </c>
      <c r="I17" s="138">
        <v>4970</v>
      </c>
      <c r="J17" s="136">
        <v>3983</v>
      </c>
      <c r="K17" s="137"/>
      <c r="L17" s="136">
        <v>1</v>
      </c>
      <c r="M17" s="135">
        <f t="shared" si="2"/>
        <v>8954</v>
      </c>
      <c r="N17" s="141">
        <f t="shared" si="3"/>
        <v>0.18673218673218672</v>
      </c>
      <c r="O17" s="140">
        <v>16535</v>
      </c>
      <c r="P17" s="136">
        <v>14080</v>
      </c>
      <c r="Q17" s="137">
        <v>3</v>
      </c>
      <c r="R17" s="136">
        <v>9</v>
      </c>
      <c r="S17" s="135">
        <f t="shared" si="4"/>
        <v>30627</v>
      </c>
      <c r="T17" s="139">
        <f t="shared" si="5"/>
        <v>0.011881674397817872</v>
      </c>
      <c r="U17" s="138">
        <v>11949</v>
      </c>
      <c r="V17" s="136">
        <v>10296</v>
      </c>
      <c r="W17" s="137">
        <v>1657</v>
      </c>
      <c r="X17" s="136">
        <v>1551</v>
      </c>
      <c r="Y17" s="135">
        <f t="shared" si="6"/>
        <v>25453</v>
      </c>
      <c r="Z17" s="134">
        <f t="shared" si="7"/>
        <v>0.20327662750952746</v>
      </c>
    </row>
    <row r="18" spans="1:26" ht="21" customHeight="1">
      <c r="A18" s="142" t="s">
        <v>378</v>
      </c>
      <c r="B18" s="362" t="s">
        <v>379</v>
      </c>
      <c r="C18" s="140">
        <v>3233</v>
      </c>
      <c r="D18" s="136">
        <v>2599</v>
      </c>
      <c r="E18" s="137">
        <v>0</v>
      </c>
      <c r="F18" s="136">
        <v>0</v>
      </c>
      <c r="G18" s="135">
        <f>SUM(C18:F18)</f>
        <v>5832</v>
      </c>
      <c r="H18" s="139">
        <f t="shared" si="1"/>
        <v>0.007043495274143175</v>
      </c>
      <c r="I18" s="138">
        <v>2898</v>
      </c>
      <c r="J18" s="136">
        <v>2581</v>
      </c>
      <c r="K18" s="137"/>
      <c r="L18" s="136">
        <v>1</v>
      </c>
      <c r="M18" s="144">
        <f t="shared" si="2"/>
        <v>5480</v>
      </c>
      <c r="N18" s="141">
        <f>IF(ISERROR(G18/M18-1),"         /0",(G18/M18-1))</f>
        <v>0.06423357664233587</v>
      </c>
      <c r="O18" s="140">
        <v>10505</v>
      </c>
      <c r="P18" s="136">
        <v>9300</v>
      </c>
      <c r="Q18" s="137">
        <v>0</v>
      </c>
      <c r="R18" s="136"/>
      <c r="S18" s="135">
        <f>SUM(O18:R18)</f>
        <v>19805</v>
      </c>
      <c r="T18" s="139">
        <f t="shared" si="5"/>
        <v>0.007683304321310705</v>
      </c>
      <c r="U18" s="138">
        <v>9806</v>
      </c>
      <c r="V18" s="136">
        <v>9103</v>
      </c>
      <c r="W18" s="137">
        <v>0</v>
      </c>
      <c r="X18" s="136">
        <v>5</v>
      </c>
      <c r="Y18" s="135">
        <f>SUM(U18:X18)</f>
        <v>18914</v>
      </c>
      <c r="Z18" s="134">
        <f>IF(ISERROR(S18/Y18-1),"         /0",IF(S18/Y18&gt;5,"  *  ",(S18/Y18-1)))</f>
        <v>0.047107962355926736</v>
      </c>
    </row>
    <row r="19" spans="1:26" ht="21" customHeight="1">
      <c r="A19" s="142" t="s">
        <v>395</v>
      </c>
      <c r="B19" s="362" t="s">
        <v>396</v>
      </c>
      <c r="C19" s="140">
        <v>2555</v>
      </c>
      <c r="D19" s="136">
        <v>2059</v>
      </c>
      <c r="E19" s="137">
        <v>0</v>
      </c>
      <c r="F19" s="136">
        <v>0</v>
      </c>
      <c r="G19" s="135">
        <f>SUM(C19:F19)</f>
        <v>4614</v>
      </c>
      <c r="H19" s="139">
        <f t="shared" si="1"/>
        <v>0.005572477228205865</v>
      </c>
      <c r="I19" s="138">
        <v>2121</v>
      </c>
      <c r="J19" s="136">
        <v>1717</v>
      </c>
      <c r="K19" s="137">
        <v>2</v>
      </c>
      <c r="L19" s="136">
        <v>0</v>
      </c>
      <c r="M19" s="144">
        <f t="shared" si="2"/>
        <v>3840</v>
      </c>
      <c r="N19" s="141">
        <f>IF(ISERROR(G19/M19-1),"         /0",(G19/M19-1))</f>
        <v>0.2015625000000001</v>
      </c>
      <c r="O19" s="140">
        <v>8327</v>
      </c>
      <c r="P19" s="136">
        <v>6380</v>
      </c>
      <c r="Q19" s="137">
        <v>0</v>
      </c>
      <c r="R19" s="136"/>
      <c r="S19" s="135">
        <f>SUM(O19:R19)</f>
        <v>14707</v>
      </c>
      <c r="T19" s="139">
        <f t="shared" si="5"/>
        <v>0.005705546915098033</v>
      </c>
      <c r="U19" s="138">
        <v>6832</v>
      </c>
      <c r="V19" s="136">
        <v>5677</v>
      </c>
      <c r="W19" s="137">
        <v>2</v>
      </c>
      <c r="X19" s="136">
        <v>12</v>
      </c>
      <c r="Y19" s="135">
        <f>SUM(U19:X19)</f>
        <v>12523</v>
      </c>
      <c r="Z19" s="134">
        <f>IF(ISERROR(S19/Y19-1),"         /0",IF(S19/Y19&gt;5,"  *  ",(S19/Y19-1)))</f>
        <v>0.174399105645612</v>
      </c>
    </row>
    <row r="20" spans="1:26" ht="21" customHeight="1" thickBot="1">
      <c r="A20" s="133" t="s">
        <v>56</v>
      </c>
      <c r="B20" s="363"/>
      <c r="C20" s="131">
        <v>4456</v>
      </c>
      <c r="D20" s="127">
        <v>3460</v>
      </c>
      <c r="E20" s="128">
        <v>5</v>
      </c>
      <c r="F20" s="127">
        <v>2</v>
      </c>
      <c r="G20" s="126">
        <f>SUM(C20:F20)</f>
        <v>7923</v>
      </c>
      <c r="H20" s="130">
        <f t="shared" si="1"/>
        <v>0.009568863692907471</v>
      </c>
      <c r="I20" s="129">
        <v>3750</v>
      </c>
      <c r="J20" s="127">
        <v>3020</v>
      </c>
      <c r="K20" s="128">
        <v>11</v>
      </c>
      <c r="L20" s="127">
        <v>19</v>
      </c>
      <c r="M20" s="431">
        <f t="shared" si="2"/>
        <v>6800</v>
      </c>
      <c r="N20" s="132">
        <f>IF(ISERROR(G20/M20-1),"         /0",(G20/M20-1))</f>
        <v>0.1651470588235293</v>
      </c>
      <c r="O20" s="131">
        <v>15103</v>
      </c>
      <c r="P20" s="127">
        <v>12502</v>
      </c>
      <c r="Q20" s="128">
        <v>33</v>
      </c>
      <c r="R20" s="127">
        <v>43</v>
      </c>
      <c r="S20" s="126">
        <f>SUM(O20:R20)</f>
        <v>27681</v>
      </c>
      <c r="T20" s="130">
        <f t="shared" si="5"/>
        <v>0.01073878045534974</v>
      </c>
      <c r="U20" s="129">
        <v>14329</v>
      </c>
      <c r="V20" s="127">
        <v>11643</v>
      </c>
      <c r="W20" s="128">
        <v>62</v>
      </c>
      <c r="X20" s="127">
        <v>79</v>
      </c>
      <c r="Y20" s="126">
        <f>SUM(U20:X20)</f>
        <v>26113</v>
      </c>
      <c r="Z20" s="125">
        <f>IF(ISERROR(S20/Y20-1),"         /0",IF(S20/Y20&gt;5,"  *  ",(S20/Y20-1)))</f>
        <v>0.06004672002450895</v>
      </c>
    </row>
    <row r="21" spans="1:2" ht="15" thickTop="1">
      <c r="A21" s="124" t="s">
        <v>43</v>
      </c>
      <c r="B21" s="124"/>
    </row>
    <row r="22" spans="1:2" ht="15">
      <c r="A22" s="124" t="s">
        <v>146</v>
      </c>
      <c r="B22" s="124"/>
    </row>
    <row r="23" spans="1:3" ht="14.25">
      <c r="A23" s="364" t="s">
        <v>123</v>
      </c>
      <c r="B23" s="365"/>
      <c r="C23" s="365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1:Z65536 N21:N65536 Z4 N4 N6 Z6">
    <cfRule type="cellIs" priority="9" dxfId="101" operator="lessThan" stopIfTrue="1">
      <formula>0</formula>
    </cfRule>
  </conditionalFormatting>
  <conditionalFormatting sqref="N10:N20 Z10:Z20">
    <cfRule type="cellIs" priority="10" dxfId="101" operator="lessThan" stopIfTrue="1">
      <formula>0</formula>
    </cfRule>
    <cfRule type="cellIs" priority="11" dxfId="103" operator="greaterThanOrEqual" stopIfTrue="1">
      <formula>0</formula>
    </cfRule>
  </conditionalFormatting>
  <conditionalFormatting sqref="N8:N9 Z8:Z9">
    <cfRule type="cellIs" priority="6" dxfId="101" operator="lessThan" stopIfTrue="1">
      <formula>0</formula>
    </cfRule>
  </conditionalFormatting>
  <conditionalFormatting sqref="H8:H9">
    <cfRule type="cellIs" priority="5" dxfId="101" operator="lessThan" stopIfTrue="1">
      <formula>0</formula>
    </cfRule>
  </conditionalFormatting>
  <conditionalFormatting sqref="T8:T9">
    <cfRule type="cellIs" priority="4" dxfId="101" operator="lessThan" stopIfTrue="1">
      <formula>0</formula>
    </cfRule>
  </conditionalFormatting>
  <conditionalFormatting sqref="N7 Z7">
    <cfRule type="cellIs" priority="3" dxfId="101" operator="lessThan" stopIfTrue="1">
      <formula>0</formula>
    </cfRule>
  </conditionalFormatting>
  <conditionalFormatting sqref="H7">
    <cfRule type="cellIs" priority="2" dxfId="101" operator="lessThan" stopIfTrue="1">
      <formula>0</formula>
    </cfRule>
  </conditionalFormatting>
  <conditionalFormatting sqref="T7">
    <cfRule type="cellIs" priority="1" dxfId="10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">
      <selection activeCell="A11" sqref="A11"/>
    </sheetView>
  </sheetViews>
  <sheetFormatPr defaultColWidth="11.28125" defaultRowHeight="15"/>
  <cols>
    <col min="1" max="16384" width="11.28125" style="348" customWidth="1"/>
  </cols>
  <sheetData>
    <row r="1" spans="1:8" ht="12.75" thickBot="1">
      <c r="A1" s="347"/>
      <c r="B1" s="347"/>
      <c r="C1" s="347"/>
      <c r="D1" s="347"/>
      <c r="E1" s="347"/>
      <c r="F1" s="347"/>
      <c r="G1" s="347"/>
      <c r="H1" s="347"/>
    </row>
    <row r="2" spans="1:14" ht="31.5" thickBot="1" thickTop="1">
      <c r="A2" s="349" t="s">
        <v>151</v>
      </c>
      <c r="B2" s="350"/>
      <c r="M2" s="500" t="s">
        <v>28</v>
      </c>
      <c r="N2" s="501"/>
    </row>
    <row r="3" spans="1:2" ht="25.5" thickTop="1">
      <c r="A3" s="351" t="s">
        <v>38</v>
      </c>
      <c r="B3" s="352"/>
    </row>
    <row r="9" spans="1:14" ht="27">
      <c r="A9" s="368" t="s">
        <v>110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</row>
    <row r="10" spans="1:14" ht="15.75">
      <c r="A10" s="354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</row>
    <row r="11" ht="15">
      <c r="A11" s="367" t="s">
        <v>133</v>
      </c>
    </row>
    <row r="12" ht="15">
      <c r="A12" s="367" t="s">
        <v>134</v>
      </c>
    </row>
    <row r="13" ht="15">
      <c r="A13" s="367" t="s">
        <v>135</v>
      </c>
    </row>
    <row r="15" ht="15">
      <c r="A15" s="367"/>
    </row>
    <row r="16" ht="15">
      <c r="A16" s="367"/>
    </row>
    <row r="17" ht="27">
      <c r="A17" s="368" t="s">
        <v>132</v>
      </c>
    </row>
    <row r="20" ht="22.5">
      <c r="A20" s="356" t="s">
        <v>111</v>
      </c>
    </row>
    <row r="22" ht="15.75">
      <c r="A22" s="355" t="s">
        <v>112</v>
      </c>
    </row>
    <row r="23" ht="15.75">
      <c r="A23" s="355"/>
    </row>
    <row r="24" ht="22.5">
      <c r="A24" s="356" t="s">
        <v>113</v>
      </c>
    </row>
    <row r="25" ht="15.75">
      <c r="A25" s="355" t="s">
        <v>114</v>
      </c>
    </row>
    <row r="26" ht="15.75">
      <c r="A26" s="355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D1">
      <selection activeCell="Y1" sqref="Y1:Z1"/>
    </sheetView>
  </sheetViews>
  <sheetFormatPr defaultColWidth="8.00390625" defaultRowHeight="15"/>
  <cols>
    <col min="1" max="1" width="23.28125" style="123" customWidth="1"/>
    <col min="2" max="2" width="35.28125" style="123" customWidth="1"/>
    <col min="3" max="3" width="9.8515625" style="123" customWidth="1"/>
    <col min="4" max="4" width="12.28125" style="123" bestFit="1" customWidth="1"/>
    <col min="5" max="5" width="8.7109375" style="123" bestFit="1" customWidth="1"/>
    <col min="6" max="6" width="10.7109375" style="123" bestFit="1" customWidth="1"/>
    <col min="7" max="7" width="9.00390625" style="123" customWidth="1"/>
    <col min="8" max="8" width="10.7109375" style="123" customWidth="1"/>
    <col min="9" max="9" width="9.7109375" style="123" customWidth="1"/>
    <col min="10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11.7109375" style="123" bestFit="1" customWidth="1"/>
    <col min="14" max="14" width="9.28125" style="123" customWidth="1"/>
    <col min="15" max="15" width="9.7109375" style="123" bestFit="1" customWidth="1"/>
    <col min="16" max="16" width="11.140625" style="123" customWidth="1"/>
    <col min="17" max="17" width="9.28125" style="123" customWidth="1"/>
    <col min="18" max="18" width="10.7109375" style="123" bestFit="1" customWidth="1"/>
    <col min="19" max="19" width="9.7109375" style="123" customWidth="1"/>
    <col min="20" max="20" width="10.140625" style="123" customWidth="1"/>
    <col min="21" max="21" width="9.28125" style="123" customWidth="1"/>
    <col min="22" max="22" width="10.28125" style="123" customWidth="1"/>
    <col min="23" max="23" width="9.28125" style="123" customWidth="1"/>
    <col min="24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25:26" ht="18.75" thickBot="1">
      <c r="Y1" s="572" t="s">
        <v>28</v>
      </c>
      <c r="Z1" s="573"/>
    </row>
    <row r="2" ht="5.25" customHeight="1" thickBot="1"/>
    <row r="3" spans="1:26" ht="24" customHeight="1" thickTop="1">
      <c r="A3" s="574" t="s">
        <v>127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6"/>
    </row>
    <row r="4" spans="1:26" ht="21" customHeight="1" thickBot="1">
      <c r="A4" s="588" t="s">
        <v>45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90"/>
    </row>
    <row r="5" spans="1:26" s="169" customFormat="1" ht="19.5" customHeight="1" thickBot="1" thickTop="1">
      <c r="A5" s="657" t="s">
        <v>121</v>
      </c>
      <c r="B5" s="657" t="s">
        <v>122</v>
      </c>
      <c r="C5" s="672" t="s">
        <v>36</v>
      </c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4"/>
      <c r="O5" s="675" t="s">
        <v>35</v>
      </c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4"/>
    </row>
    <row r="6" spans="1:26" s="168" customFormat="1" ht="26.25" customHeight="1" thickBot="1">
      <c r="A6" s="658"/>
      <c r="B6" s="658"/>
      <c r="C6" s="665" t="s">
        <v>147</v>
      </c>
      <c r="D6" s="666"/>
      <c r="E6" s="666"/>
      <c r="F6" s="666"/>
      <c r="G6" s="667"/>
      <c r="H6" s="676" t="s">
        <v>34</v>
      </c>
      <c r="I6" s="665" t="s">
        <v>148</v>
      </c>
      <c r="J6" s="666"/>
      <c r="K6" s="666"/>
      <c r="L6" s="666"/>
      <c r="M6" s="667"/>
      <c r="N6" s="676" t="s">
        <v>33</v>
      </c>
      <c r="O6" s="668" t="s">
        <v>149</v>
      </c>
      <c r="P6" s="666"/>
      <c r="Q6" s="666"/>
      <c r="R6" s="666"/>
      <c r="S6" s="667"/>
      <c r="T6" s="676" t="s">
        <v>34</v>
      </c>
      <c r="U6" s="668" t="s">
        <v>150</v>
      </c>
      <c r="V6" s="666"/>
      <c r="W6" s="666"/>
      <c r="X6" s="666"/>
      <c r="Y6" s="667"/>
      <c r="Z6" s="676" t="s">
        <v>33</v>
      </c>
    </row>
    <row r="7" spans="1:26" s="163" customFormat="1" ht="26.25" customHeight="1">
      <c r="A7" s="659"/>
      <c r="B7" s="659"/>
      <c r="C7" s="571" t="s">
        <v>22</v>
      </c>
      <c r="D7" s="587"/>
      <c r="E7" s="566" t="s">
        <v>21</v>
      </c>
      <c r="F7" s="587"/>
      <c r="G7" s="568" t="s">
        <v>17</v>
      </c>
      <c r="H7" s="582"/>
      <c r="I7" s="679" t="s">
        <v>22</v>
      </c>
      <c r="J7" s="587"/>
      <c r="K7" s="566" t="s">
        <v>21</v>
      </c>
      <c r="L7" s="587"/>
      <c r="M7" s="568" t="s">
        <v>17</v>
      </c>
      <c r="N7" s="582"/>
      <c r="O7" s="679" t="s">
        <v>22</v>
      </c>
      <c r="P7" s="587"/>
      <c r="Q7" s="566" t="s">
        <v>21</v>
      </c>
      <c r="R7" s="587"/>
      <c r="S7" s="568" t="s">
        <v>17</v>
      </c>
      <c r="T7" s="582"/>
      <c r="U7" s="679" t="s">
        <v>22</v>
      </c>
      <c r="V7" s="587"/>
      <c r="W7" s="566" t="s">
        <v>21</v>
      </c>
      <c r="X7" s="587"/>
      <c r="Y7" s="568" t="s">
        <v>17</v>
      </c>
      <c r="Z7" s="582"/>
    </row>
    <row r="8" spans="1:26" s="163" customFormat="1" ht="19.5" customHeight="1" thickBot="1">
      <c r="A8" s="660"/>
      <c r="B8" s="660"/>
      <c r="C8" s="166" t="s">
        <v>31</v>
      </c>
      <c r="D8" s="164" t="s">
        <v>30</v>
      </c>
      <c r="E8" s="165" t="s">
        <v>31</v>
      </c>
      <c r="F8" s="366" t="s">
        <v>30</v>
      </c>
      <c r="G8" s="678"/>
      <c r="H8" s="677"/>
      <c r="I8" s="166" t="s">
        <v>31</v>
      </c>
      <c r="J8" s="164" t="s">
        <v>30</v>
      </c>
      <c r="K8" s="165" t="s">
        <v>31</v>
      </c>
      <c r="L8" s="366" t="s">
        <v>30</v>
      </c>
      <c r="M8" s="678"/>
      <c r="N8" s="677"/>
      <c r="O8" s="166" t="s">
        <v>31</v>
      </c>
      <c r="P8" s="164" t="s">
        <v>30</v>
      </c>
      <c r="Q8" s="165" t="s">
        <v>31</v>
      </c>
      <c r="R8" s="366" t="s">
        <v>30</v>
      </c>
      <c r="S8" s="678"/>
      <c r="T8" s="677"/>
      <c r="U8" s="166" t="s">
        <v>31</v>
      </c>
      <c r="V8" s="164" t="s">
        <v>30</v>
      </c>
      <c r="W8" s="165" t="s">
        <v>31</v>
      </c>
      <c r="X8" s="366" t="s">
        <v>30</v>
      </c>
      <c r="Y8" s="678"/>
      <c r="Z8" s="677"/>
    </row>
    <row r="9" spans="1:26" s="152" customFormat="1" ht="18" customHeight="1" thickBot="1" thickTop="1">
      <c r="A9" s="162" t="s">
        <v>24</v>
      </c>
      <c r="B9" s="360"/>
      <c r="C9" s="161">
        <f>SUM(C10:C14)</f>
        <v>28371.483000000007</v>
      </c>
      <c r="D9" s="155">
        <f>SUM(D10:D14)</f>
        <v>16314.102000000004</v>
      </c>
      <c r="E9" s="156">
        <f>SUM(E10:E14)</f>
        <v>3826.87</v>
      </c>
      <c r="F9" s="155">
        <f>SUM(F10:F14)</f>
        <v>2381.311</v>
      </c>
      <c r="G9" s="154">
        <f aca="true" t="shared" si="0" ref="G9:G14">SUM(C9:F9)</f>
        <v>50893.76600000002</v>
      </c>
      <c r="H9" s="158">
        <f aca="true" t="shared" si="1" ref="H9:H14">G9/$G$9</f>
        <v>1</v>
      </c>
      <c r="I9" s="157">
        <f>SUM(I10:I14)</f>
        <v>24265.557999999994</v>
      </c>
      <c r="J9" s="155">
        <f>SUM(J10:J14)</f>
        <v>15489.086999999996</v>
      </c>
      <c r="K9" s="156">
        <f>SUM(K10:K14)</f>
        <v>2973.8970000000004</v>
      </c>
      <c r="L9" s="155">
        <f>SUM(L10:L14)</f>
        <v>2387.349999999999</v>
      </c>
      <c r="M9" s="154">
        <f aca="true" t="shared" si="2" ref="M9:M14">SUM(I9:L9)</f>
        <v>45115.891999999985</v>
      </c>
      <c r="N9" s="160">
        <f aca="true" t="shared" si="3" ref="N9:N14">IF(ISERROR(G9/M9-1),"         /0",(G9/M9-1))</f>
        <v>0.12806737812033142</v>
      </c>
      <c r="O9" s="159">
        <f>SUM(O10:O14)</f>
        <v>83048.58600000005</v>
      </c>
      <c r="P9" s="155">
        <f>SUM(P10:P14)</f>
        <v>45100.420000000006</v>
      </c>
      <c r="Q9" s="156">
        <f>SUM(Q10:Q14)</f>
        <v>12274.575</v>
      </c>
      <c r="R9" s="155">
        <f>SUM(R10:R14)</f>
        <v>4415.138</v>
      </c>
      <c r="S9" s="154">
        <f aca="true" t="shared" si="4" ref="S9:S14">SUM(O9:R9)</f>
        <v>144838.71900000007</v>
      </c>
      <c r="T9" s="158">
        <f aca="true" t="shared" si="5" ref="T9:T14">S9/$S$9</f>
        <v>1</v>
      </c>
      <c r="U9" s="157">
        <f>SUM(U10:U14)</f>
        <v>77038.62699999998</v>
      </c>
      <c r="V9" s="155">
        <f>SUM(V10:V14)</f>
        <v>41981.07300000001</v>
      </c>
      <c r="W9" s="156">
        <f>SUM(W10:W14)</f>
        <v>10113.792000000001</v>
      </c>
      <c r="X9" s="155">
        <f>SUM(X10:X14)</f>
        <v>6026.237000000002</v>
      </c>
      <c r="Y9" s="154">
        <f aca="true" t="shared" si="6" ref="Y9:Y14">SUM(U9:X9)</f>
        <v>135159.729</v>
      </c>
      <c r="Z9" s="153">
        <f>IF(ISERROR(S9/Y9-1),"         /0",(S9/Y9-1))</f>
        <v>0.0716114930949594</v>
      </c>
    </row>
    <row r="10" spans="1:26" ht="21.75" customHeight="1" thickTop="1">
      <c r="A10" s="151" t="s">
        <v>368</v>
      </c>
      <c r="B10" s="361" t="s">
        <v>369</v>
      </c>
      <c r="C10" s="149">
        <v>22413.775000000005</v>
      </c>
      <c r="D10" s="145">
        <v>14468.646000000004</v>
      </c>
      <c r="E10" s="146">
        <v>3023.834</v>
      </c>
      <c r="F10" s="145">
        <v>2232.835</v>
      </c>
      <c r="G10" s="144">
        <f t="shared" si="0"/>
        <v>42139.09000000001</v>
      </c>
      <c r="H10" s="148">
        <f t="shared" si="1"/>
        <v>0.8279813680913296</v>
      </c>
      <c r="I10" s="147">
        <v>18977.853999999992</v>
      </c>
      <c r="J10" s="145">
        <v>12854.225999999997</v>
      </c>
      <c r="K10" s="146">
        <v>2263.9750000000004</v>
      </c>
      <c r="L10" s="145">
        <v>2358.405999999999</v>
      </c>
      <c r="M10" s="144">
        <f t="shared" si="2"/>
        <v>36454.46099999998</v>
      </c>
      <c r="N10" s="150">
        <f t="shared" si="3"/>
        <v>0.15593781512775706</v>
      </c>
      <c r="O10" s="149">
        <v>68148.09300000005</v>
      </c>
      <c r="P10" s="145">
        <v>40352.00800000001</v>
      </c>
      <c r="Q10" s="146">
        <v>9915.167000000001</v>
      </c>
      <c r="R10" s="145">
        <v>3978.447</v>
      </c>
      <c r="S10" s="144">
        <f t="shared" si="4"/>
        <v>122393.71500000005</v>
      </c>
      <c r="T10" s="148">
        <f t="shared" si="5"/>
        <v>0.8450345035155965</v>
      </c>
      <c r="U10" s="147">
        <v>62462.26599999999</v>
      </c>
      <c r="V10" s="145">
        <v>35379.83400000001</v>
      </c>
      <c r="W10" s="146">
        <v>7704.774000000001</v>
      </c>
      <c r="X10" s="145">
        <v>5762.483000000002</v>
      </c>
      <c r="Y10" s="144">
        <f t="shared" si="6"/>
        <v>111309.35700000002</v>
      </c>
      <c r="Z10" s="143">
        <f>IF(ISERROR(S10/Y10-1),"         /0",IF(S10/Y10&gt;5,"  *  ",(S10/Y10-1)))</f>
        <v>0.09958154730873203</v>
      </c>
    </row>
    <row r="11" spans="1:26" ht="21.75" customHeight="1">
      <c r="A11" s="151" t="s">
        <v>370</v>
      </c>
      <c r="B11" s="361" t="s">
        <v>371</v>
      </c>
      <c r="C11" s="149">
        <v>5516.428</v>
      </c>
      <c r="D11" s="145">
        <v>655.4039999999999</v>
      </c>
      <c r="E11" s="146">
        <v>759.536</v>
      </c>
      <c r="F11" s="145">
        <v>145.176</v>
      </c>
      <c r="G11" s="144">
        <f>SUM(C11:F11)</f>
        <v>7076.544</v>
      </c>
      <c r="H11" s="148">
        <f>G11/$G$9</f>
        <v>0.13904539899837629</v>
      </c>
      <c r="I11" s="147">
        <v>4966.887000000001</v>
      </c>
      <c r="J11" s="145">
        <v>722.6659999999999</v>
      </c>
      <c r="K11" s="146">
        <v>667.41</v>
      </c>
      <c r="L11" s="145">
        <v>25.734</v>
      </c>
      <c r="M11" s="144">
        <f>SUM(I11:L11)</f>
        <v>6382.697000000001</v>
      </c>
      <c r="N11" s="150">
        <f t="shared" si="3"/>
        <v>0.10870749465312213</v>
      </c>
      <c r="O11" s="149">
        <v>14003.948</v>
      </c>
      <c r="P11" s="145">
        <v>1777.5749999999998</v>
      </c>
      <c r="Q11" s="146">
        <v>2247.784</v>
      </c>
      <c r="R11" s="145">
        <v>429.60600000000005</v>
      </c>
      <c r="S11" s="144">
        <f>SUM(O11:R11)</f>
        <v>18458.913</v>
      </c>
      <c r="T11" s="148">
        <f>S11/$S$9</f>
        <v>0.12744460271013575</v>
      </c>
      <c r="U11" s="147">
        <v>13651.490000000003</v>
      </c>
      <c r="V11" s="145">
        <v>1769.7140000000004</v>
      </c>
      <c r="W11" s="146">
        <v>2323.617</v>
      </c>
      <c r="X11" s="145">
        <v>251.49699999999999</v>
      </c>
      <c r="Y11" s="144">
        <f>SUM(U11:X11)</f>
        <v>17996.318000000003</v>
      </c>
      <c r="Z11" s="143">
        <f>IF(ISERROR(S11/Y11-1),"         /0",IF(S11/Y11&gt;5,"  *  ",(S11/Y11-1)))</f>
        <v>0.02570498031875168</v>
      </c>
    </row>
    <row r="12" spans="1:26" ht="21.75" customHeight="1">
      <c r="A12" s="142" t="s">
        <v>372</v>
      </c>
      <c r="B12" s="362" t="s">
        <v>373</v>
      </c>
      <c r="C12" s="140">
        <v>160.80000000000004</v>
      </c>
      <c r="D12" s="136">
        <v>876.827</v>
      </c>
      <c r="E12" s="137">
        <v>0</v>
      </c>
      <c r="F12" s="136">
        <v>0</v>
      </c>
      <c r="G12" s="135">
        <f>SUM(C12:F12)</f>
        <v>1037.627</v>
      </c>
      <c r="H12" s="139">
        <f>G12/$G$9</f>
        <v>0.020388096255246655</v>
      </c>
      <c r="I12" s="138">
        <v>246.744</v>
      </c>
      <c r="J12" s="136">
        <v>768.168</v>
      </c>
      <c r="K12" s="137">
        <v>0</v>
      </c>
      <c r="L12" s="136">
        <v>0</v>
      </c>
      <c r="M12" s="135">
        <f>SUM(I12:L12)</f>
        <v>1014.912</v>
      </c>
      <c r="N12" s="141">
        <f t="shared" si="3"/>
        <v>0.022381250788245488</v>
      </c>
      <c r="O12" s="140">
        <v>380.96599999999984</v>
      </c>
      <c r="P12" s="136">
        <v>1991.5790000000002</v>
      </c>
      <c r="Q12" s="137">
        <v>0.18</v>
      </c>
      <c r="R12" s="136">
        <v>0</v>
      </c>
      <c r="S12" s="135">
        <f>SUM(O12:R12)</f>
        <v>2372.725</v>
      </c>
      <c r="T12" s="139">
        <f>S12/$S$9</f>
        <v>0.01638184192998834</v>
      </c>
      <c r="U12" s="138">
        <v>612.6049999999999</v>
      </c>
      <c r="V12" s="136">
        <v>2140.8639999999996</v>
      </c>
      <c r="W12" s="137">
        <v>0</v>
      </c>
      <c r="X12" s="136">
        <v>0</v>
      </c>
      <c r="Y12" s="135">
        <f>SUM(U12:X12)</f>
        <v>2753.4689999999996</v>
      </c>
      <c r="Z12" s="134">
        <f>IF(ISERROR(S12/Y12-1),"         /0",IF(S12/Y12&gt;5,"  *  ",(S12/Y12-1)))</f>
        <v>-0.13827793231011487</v>
      </c>
    </row>
    <row r="13" spans="1:26" ht="21.75" customHeight="1">
      <c r="A13" s="151" t="s">
        <v>376</v>
      </c>
      <c r="B13" s="361" t="s">
        <v>377</v>
      </c>
      <c r="C13" s="149">
        <v>257.008</v>
      </c>
      <c r="D13" s="145">
        <v>297.207</v>
      </c>
      <c r="E13" s="146">
        <v>0</v>
      </c>
      <c r="F13" s="145">
        <v>0</v>
      </c>
      <c r="G13" s="144">
        <f>SUM(C13:F13)</f>
        <v>554.2149999999999</v>
      </c>
      <c r="H13" s="148">
        <f>G13/$G$9</f>
        <v>0.01088964412655176</v>
      </c>
      <c r="I13" s="147">
        <v>59.055</v>
      </c>
      <c r="J13" s="145">
        <v>667.052</v>
      </c>
      <c r="K13" s="146">
        <v>0.154</v>
      </c>
      <c r="L13" s="145">
        <v>0.172</v>
      </c>
      <c r="M13" s="144">
        <f>SUM(I13:L13)</f>
        <v>726.433</v>
      </c>
      <c r="N13" s="150">
        <f t="shared" si="3"/>
        <v>-0.23707348096796277</v>
      </c>
      <c r="O13" s="149">
        <v>454.105</v>
      </c>
      <c r="P13" s="145">
        <v>888.932</v>
      </c>
      <c r="Q13" s="146">
        <v>0</v>
      </c>
      <c r="R13" s="145">
        <v>0</v>
      </c>
      <c r="S13" s="144">
        <f>SUM(O13:R13)</f>
        <v>1343.037</v>
      </c>
      <c r="T13" s="148">
        <f>S13/$S$9</f>
        <v>0.009272637933231095</v>
      </c>
      <c r="U13" s="147">
        <v>219.699</v>
      </c>
      <c r="V13" s="145">
        <v>1767.6779999999999</v>
      </c>
      <c r="W13" s="146">
        <v>0.154</v>
      </c>
      <c r="X13" s="145">
        <v>0.172</v>
      </c>
      <c r="Y13" s="144">
        <f>SUM(U13:X13)</f>
        <v>1987.703</v>
      </c>
      <c r="Z13" s="143">
        <f>IF(ISERROR(S13/Y13-1),"         /0",IF(S13/Y13&gt;5,"  *  ",(S13/Y13-1)))</f>
        <v>-0.324327125330092</v>
      </c>
    </row>
    <row r="14" spans="1:26" ht="21.75" customHeight="1" thickBot="1">
      <c r="A14" s="133" t="s">
        <v>56</v>
      </c>
      <c r="B14" s="363"/>
      <c r="C14" s="131">
        <v>23.472</v>
      </c>
      <c r="D14" s="127">
        <v>16.018</v>
      </c>
      <c r="E14" s="128">
        <v>43.5</v>
      </c>
      <c r="F14" s="127">
        <v>3.3</v>
      </c>
      <c r="G14" s="126">
        <f t="shared" si="0"/>
        <v>86.29</v>
      </c>
      <c r="H14" s="130">
        <f t="shared" si="1"/>
        <v>0.0016954925284955328</v>
      </c>
      <c r="I14" s="129">
        <v>15.018</v>
      </c>
      <c r="J14" s="127">
        <v>476.97499999999997</v>
      </c>
      <c r="K14" s="128">
        <v>42.358000000000004</v>
      </c>
      <c r="L14" s="127">
        <v>3.0380000000000003</v>
      </c>
      <c r="M14" s="126">
        <f t="shared" si="2"/>
        <v>537.3889999999999</v>
      </c>
      <c r="N14" s="132">
        <f t="shared" si="3"/>
        <v>-0.8394273049876346</v>
      </c>
      <c r="O14" s="131">
        <v>61.474</v>
      </c>
      <c r="P14" s="127">
        <v>90.32600000000001</v>
      </c>
      <c r="Q14" s="128">
        <v>111.444</v>
      </c>
      <c r="R14" s="127">
        <v>7.084999999999999</v>
      </c>
      <c r="S14" s="126">
        <f t="shared" si="4"/>
        <v>270.329</v>
      </c>
      <c r="T14" s="130">
        <f t="shared" si="5"/>
        <v>0.0018664139110481906</v>
      </c>
      <c r="U14" s="129">
        <v>92.567</v>
      </c>
      <c r="V14" s="127">
        <v>922.9830000000001</v>
      </c>
      <c r="W14" s="128">
        <v>85.24700000000001</v>
      </c>
      <c r="X14" s="127">
        <v>12.084999999999999</v>
      </c>
      <c r="Y14" s="126">
        <f t="shared" si="6"/>
        <v>1112.882</v>
      </c>
      <c r="Z14" s="125">
        <f>IF(ISERROR(S14/Y14-1),"         /0",IF(S14/Y14&gt;5,"  *  ",(S14/Y14-1)))</f>
        <v>-0.7570910482872398</v>
      </c>
    </row>
    <row r="15" spans="1:2" ht="15" thickTop="1">
      <c r="A15" s="124" t="s">
        <v>43</v>
      </c>
      <c r="B15" s="124"/>
    </row>
    <row r="16" spans="1:2" ht="15">
      <c r="A16" s="124" t="s">
        <v>146</v>
      </c>
      <c r="B16" s="124"/>
    </row>
    <row r="17" spans="1:3" ht="14.25">
      <c r="A17" s="364" t="s">
        <v>125</v>
      </c>
      <c r="B17" s="365"/>
      <c r="C17" s="365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101" operator="lessThan" stopIfTrue="1">
      <formula>0</formula>
    </cfRule>
  </conditionalFormatting>
  <conditionalFormatting sqref="N9:N14 Z9:Z14">
    <cfRule type="cellIs" priority="13" dxfId="101" operator="lessThan" stopIfTrue="1">
      <formula>0</formula>
    </cfRule>
    <cfRule type="cellIs" priority="14" dxfId="103" operator="greaterThanOrEqual" stopIfTrue="1">
      <formula>0</formula>
    </cfRule>
  </conditionalFormatting>
  <conditionalFormatting sqref="N5:N8 Z5:Z8">
    <cfRule type="cellIs" priority="3" dxfId="101" operator="lessThan" stopIfTrue="1">
      <formula>0</formula>
    </cfRule>
  </conditionalFormatting>
  <conditionalFormatting sqref="H6:H8">
    <cfRule type="cellIs" priority="2" dxfId="101" operator="lessThan" stopIfTrue="1">
      <formula>0</formula>
    </cfRule>
  </conditionalFormatting>
  <conditionalFormatting sqref="T6:T8">
    <cfRule type="cellIs" priority="1" dxfId="10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5">
      <selection activeCell="I11" sqref="I11:J26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4" t="s">
        <v>28</v>
      </c>
      <c r="O1" s="514"/>
    </row>
    <row r="2" ht="5.25" customHeight="1"/>
    <row r="3" ht="4.5" customHeight="1" thickBot="1"/>
    <row r="4" spans="1:15" ht="13.5" customHeight="1" thickTop="1">
      <c r="A4" s="520" t="s">
        <v>27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</row>
    <row r="5" spans="1:15" ht="12.75" customHeight="1">
      <c r="A5" s="523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02" t="s">
        <v>26</v>
      </c>
      <c r="D7" s="503"/>
      <c r="E7" s="512"/>
      <c r="F7" s="508" t="s">
        <v>25</v>
      </c>
      <c r="G7" s="509"/>
      <c r="H7" s="509"/>
      <c r="I7" s="509"/>
      <c r="J7" s="509"/>
      <c r="K7" s="509"/>
      <c r="L7" s="509"/>
      <c r="M7" s="509"/>
      <c r="N7" s="509"/>
      <c r="O7" s="515" t="s">
        <v>24</v>
      </c>
    </row>
    <row r="8" spans="1:15" ht="3.75" customHeight="1" thickBot="1">
      <c r="A8" s="78"/>
      <c r="B8" s="77"/>
      <c r="C8" s="76"/>
      <c r="D8" s="75"/>
      <c r="E8" s="74"/>
      <c r="F8" s="510"/>
      <c r="G8" s="511"/>
      <c r="H8" s="511"/>
      <c r="I8" s="511"/>
      <c r="J8" s="511"/>
      <c r="K8" s="511"/>
      <c r="L8" s="511"/>
      <c r="M8" s="511"/>
      <c r="N8" s="511"/>
      <c r="O8" s="516"/>
    </row>
    <row r="9" spans="1:15" ht="21.75" customHeight="1" thickBot="1" thickTop="1">
      <c r="A9" s="528" t="s">
        <v>23</v>
      </c>
      <c r="B9" s="529"/>
      <c r="C9" s="504" t="s">
        <v>22</v>
      </c>
      <c r="D9" s="506" t="s">
        <v>21</v>
      </c>
      <c r="E9" s="518" t="s">
        <v>17</v>
      </c>
      <c r="F9" s="502" t="s">
        <v>22</v>
      </c>
      <c r="G9" s="503"/>
      <c r="H9" s="503"/>
      <c r="I9" s="502" t="s">
        <v>21</v>
      </c>
      <c r="J9" s="503"/>
      <c r="K9" s="512"/>
      <c r="L9" s="87" t="s">
        <v>20</v>
      </c>
      <c r="M9" s="86"/>
      <c r="N9" s="86"/>
      <c r="O9" s="516"/>
    </row>
    <row r="10" spans="1:15" s="67" customFormat="1" ht="18.75" customHeight="1" thickBot="1">
      <c r="A10" s="73"/>
      <c r="B10" s="72"/>
      <c r="C10" s="505"/>
      <c r="D10" s="507"/>
      <c r="E10" s="519"/>
      <c r="F10" s="70" t="s">
        <v>19</v>
      </c>
      <c r="G10" s="69" t="s">
        <v>18</v>
      </c>
      <c r="H10" s="68" t="s">
        <v>17</v>
      </c>
      <c r="I10" s="70" t="s">
        <v>19</v>
      </c>
      <c r="J10" s="69" t="s">
        <v>18</v>
      </c>
      <c r="K10" s="71" t="s">
        <v>17</v>
      </c>
      <c r="L10" s="70" t="s">
        <v>19</v>
      </c>
      <c r="M10" s="402" t="s">
        <v>18</v>
      </c>
      <c r="N10" s="71" t="s">
        <v>17</v>
      </c>
      <c r="O10" s="517"/>
    </row>
    <row r="11" spans="1:15" s="65" customFormat="1" ht="18.75" customHeight="1" thickTop="1">
      <c r="A11" s="513">
        <v>2014</v>
      </c>
      <c r="B11" s="490" t="s">
        <v>7</v>
      </c>
      <c r="C11" s="435">
        <v>1599393</v>
      </c>
      <c r="D11" s="436">
        <v>71544</v>
      </c>
      <c r="E11" s="380">
        <f aca="true" t="shared" si="0" ref="E11:E24">D11+C11</f>
        <v>1670937</v>
      </c>
      <c r="F11" s="435">
        <v>427044</v>
      </c>
      <c r="G11" s="437">
        <v>426759</v>
      </c>
      <c r="H11" s="438">
        <f aca="true" t="shared" si="1" ref="H11:H22">G11+F11</f>
        <v>853803</v>
      </c>
      <c r="I11" s="439">
        <v>4765</v>
      </c>
      <c r="J11" s="440">
        <v>4960</v>
      </c>
      <c r="K11" s="441">
        <f aca="true" t="shared" si="2" ref="K11:K22">J11+I11</f>
        <v>9725</v>
      </c>
      <c r="L11" s="442">
        <f aca="true" t="shared" si="3" ref="L11:L24">I11+F11</f>
        <v>431809</v>
      </c>
      <c r="M11" s="443">
        <f aca="true" t="shared" si="4" ref="M11:M24">J11+G11</f>
        <v>431719</v>
      </c>
      <c r="N11" s="416">
        <f aca="true" t="shared" si="5" ref="N11:N24">K11+H11</f>
        <v>863528</v>
      </c>
      <c r="O11" s="66">
        <f aca="true" t="shared" si="6" ref="O11:O24">N11+E11</f>
        <v>2534465</v>
      </c>
    </row>
    <row r="12" spans="1:15" ht="18.75" customHeight="1">
      <c r="A12" s="526"/>
      <c r="B12" s="490" t="s">
        <v>6</v>
      </c>
      <c r="C12" s="52">
        <v>1429191</v>
      </c>
      <c r="D12" s="61">
        <v>67740</v>
      </c>
      <c r="E12" s="381">
        <f t="shared" si="0"/>
        <v>1496931</v>
      </c>
      <c r="F12" s="52">
        <v>328054</v>
      </c>
      <c r="G12" s="50">
        <v>313667</v>
      </c>
      <c r="H12" s="56">
        <f t="shared" si="1"/>
        <v>641721</v>
      </c>
      <c r="I12" s="59">
        <v>3461</v>
      </c>
      <c r="J12" s="58">
        <v>3279</v>
      </c>
      <c r="K12" s="57">
        <f t="shared" si="2"/>
        <v>6740</v>
      </c>
      <c r="L12" s="357">
        <f t="shared" si="3"/>
        <v>331515</v>
      </c>
      <c r="M12" s="403">
        <f t="shared" si="4"/>
        <v>316946</v>
      </c>
      <c r="N12" s="417">
        <f t="shared" si="5"/>
        <v>648461</v>
      </c>
      <c r="O12" s="55">
        <f t="shared" si="6"/>
        <v>2145392</v>
      </c>
    </row>
    <row r="13" spans="1:15" ht="18.75" customHeight="1">
      <c r="A13" s="526"/>
      <c r="B13" s="490" t="s">
        <v>5</v>
      </c>
      <c r="C13" s="52">
        <v>1582445</v>
      </c>
      <c r="D13" s="61">
        <v>67761</v>
      </c>
      <c r="E13" s="381">
        <f t="shared" si="0"/>
        <v>1650206</v>
      </c>
      <c r="F13" s="52">
        <v>375041</v>
      </c>
      <c r="G13" s="50">
        <v>344515</v>
      </c>
      <c r="H13" s="56">
        <f t="shared" si="1"/>
        <v>719556</v>
      </c>
      <c r="I13" s="357">
        <v>5138</v>
      </c>
      <c r="J13" s="58">
        <v>2780</v>
      </c>
      <c r="K13" s="57">
        <f t="shared" si="2"/>
        <v>7918</v>
      </c>
      <c r="L13" s="357">
        <f t="shared" si="3"/>
        <v>380179</v>
      </c>
      <c r="M13" s="403">
        <f t="shared" si="4"/>
        <v>347295</v>
      </c>
      <c r="N13" s="417">
        <f t="shared" si="5"/>
        <v>727474</v>
      </c>
      <c r="O13" s="55">
        <f t="shared" si="6"/>
        <v>2377680</v>
      </c>
    </row>
    <row r="14" spans="1:15" ht="18.75" customHeight="1">
      <c r="A14" s="526"/>
      <c r="B14" s="490" t="s">
        <v>16</v>
      </c>
      <c r="C14" s="52">
        <v>1568453</v>
      </c>
      <c r="D14" s="61">
        <v>69583</v>
      </c>
      <c r="E14" s="381">
        <f t="shared" si="0"/>
        <v>1638036</v>
      </c>
      <c r="F14" s="52">
        <v>378041</v>
      </c>
      <c r="G14" s="50">
        <v>351944</v>
      </c>
      <c r="H14" s="56">
        <f t="shared" si="1"/>
        <v>729985</v>
      </c>
      <c r="I14" s="59">
        <v>4320</v>
      </c>
      <c r="J14" s="58">
        <v>4222</v>
      </c>
      <c r="K14" s="57">
        <f t="shared" si="2"/>
        <v>8542</v>
      </c>
      <c r="L14" s="357">
        <f t="shared" si="3"/>
        <v>382361</v>
      </c>
      <c r="M14" s="403">
        <f t="shared" si="4"/>
        <v>356166</v>
      </c>
      <c r="N14" s="417">
        <f t="shared" si="5"/>
        <v>738527</v>
      </c>
      <c r="O14" s="55">
        <f t="shared" si="6"/>
        <v>2376563</v>
      </c>
    </row>
    <row r="15" spans="1:15" s="65" customFormat="1" ht="18.75" customHeight="1">
      <c r="A15" s="526"/>
      <c r="B15" s="490" t="s">
        <v>15</v>
      </c>
      <c r="C15" s="52">
        <v>1603565</v>
      </c>
      <c r="D15" s="61">
        <v>70357</v>
      </c>
      <c r="E15" s="381">
        <f t="shared" si="0"/>
        <v>1673922</v>
      </c>
      <c r="F15" s="52">
        <v>373938</v>
      </c>
      <c r="G15" s="50">
        <v>362149</v>
      </c>
      <c r="H15" s="56">
        <f t="shared" si="1"/>
        <v>736087</v>
      </c>
      <c r="I15" s="59">
        <v>2376</v>
      </c>
      <c r="J15" s="58">
        <v>2507</v>
      </c>
      <c r="K15" s="57">
        <f t="shared" si="2"/>
        <v>4883</v>
      </c>
      <c r="L15" s="357">
        <f t="shared" si="3"/>
        <v>376314</v>
      </c>
      <c r="M15" s="403">
        <f t="shared" si="4"/>
        <v>364656</v>
      </c>
      <c r="N15" s="417">
        <f t="shared" si="5"/>
        <v>740970</v>
      </c>
      <c r="O15" s="55">
        <f t="shared" si="6"/>
        <v>2414892</v>
      </c>
    </row>
    <row r="16" spans="1:15" s="377" customFormat="1" ht="18.75" customHeight="1">
      <c r="A16" s="526"/>
      <c r="B16" s="491" t="s">
        <v>14</v>
      </c>
      <c r="C16" s="52">
        <v>1625690</v>
      </c>
      <c r="D16" s="61">
        <v>73635</v>
      </c>
      <c r="E16" s="381">
        <f t="shared" si="0"/>
        <v>1699325</v>
      </c>
      <c r="F16" s="52">
        <v>438450</v>
      </c>
      <c r="G16" s="50">
        <v>403645</v>
      </c>
      <c r="H16" s="56">
        <f t="shared" si="1"/>
        <v>842095</v>
      </c>
      <c r="I16" s="59">
        <v>4788</v>
      </c>
      <c r="J16" s="58">
        <v>3873</v>
      </c>
      <c r="K16" s="57">
        <f t="shared" si="2"/>
        <v>8661</v>
      </c>
      <c r="L16" s="357">
        <f t="shared" si="3"/>
        <v>443238</v>
      </c>
      <c r="M16" s="403">
        <f t="shared" si="4"/>
        <v>407518</v>
      </c>
      <c r="N16" s="417">
        <f t="shared" si="5"/>
        <v>850756</v>
      </c>
      <c r="O16" s="55">
        <f t="shared" si="6"/>
        <v>2550081</v>
      </c>
    </row>
    <row r="17" spans="1:15" s="390" customFormat="1" ht="18.75" customHeight="1">
      <c r="A17" s="526"/>
      <c r="B17" s="490" t="s">
        <v>13</v>
      </c>
      <c r="C17" s="52">
        <v>1759202</v>
      </c>
      <c r="D17" s="61">
        <v>82715</v>
      </c>
      <c r="E17" s="381">
        <f t="shared" si="0"/>
        <v>1841917</v>
      </c>
      <c r="F17" s="52">
        <v>426675</v>
      </c>
      <c r="G17" s="50">
        <v>488006</v>
      </c>
      <c r="H17" s="56">
        <f t="shared" si="1"/>
        <v>914681</v>
      </c>
      <c r="I17" s="59">
        <v>2473</v>
      </c>
      <c r="J17" s="58">
        <v>3583</v>
      </c>
      <c r="K17" s="57">
        <f t="shared" si="2"/>
        <v>6056</v>
      </c>
      <c r="L17" s="357">
        <f t="shared" si="3"/>
        <v>429148</v>
      </c>
      <c r="M17" s="403">
        <f t="shared" si="4"/>
        <v>491589</v>
      </c>
      <c r="N17" s="417">
        <f t="shared" si="5"/>
        <v>920737</v>
      </c>
      <c r="O17" s="55">
        <f t="shared" si="6"/>
        <v>2762654</v>
      </c>
    </row>
    <row r="18" spans="1:15" s="401" customFormat="1" ht="18.75" customHeight="1">
      <c r="A18" s="526"/>
      <c r="B18" s="490" t="s">
        <v>12</v>
      </c>
      <c r="C18" s="52">
        <v>1737123</v>
      </c>
      <c r="D18" s="61">
        <v>79709</v>
      </c>
      <c r="E18" s="381">
        <f t="shared" si="0"/>
        <v>1816832</v>
      </c>
      <c r="F18" s="52">
        <v>486558</v>
      </c>
      <c r="G18" s="50">
        <v>456240</v>
      </c>
      <c r="H18" s="56">
        <f t="shared" si="1"/>
        <v>942798</v>
      </c>
      <c r="I18" s="59">
        <v>2805</v>
      </c>
      <c r="J18" s="58">
        <v>2709</v>
      </c>
      <c r="K18" s="57">
        <f t="shared" si="2"/>
        <v>5514</v>
      </c>
      <c r="L18" s="357">
        <f t="shared" si="3"/>
        <v>489363</v>
      </c>
      <c r="M18" s="403">
        <f t="shared" si="4"/>
        <v>458949</v>
      </c>
      <c r="N18" s="417">
        <f t="shared" si="5"/>
        <v>948312</v>
      </c>
      <c r="O18" s="55">
        <f t="shared" si="6"/>
        <v>2765144</v>
      </c>
    </row>
    <row r="19" spans="1:15" ht="18.75" customHeight="1">
      <c r="A19" s="526"/>
      <c r="B19" s="490" t="s">
        <v>11</v>
      </c>
      <c r="C19" s="52">
        <v>1711230</v>
      </c>
      <c r="D19" s="61">
        <v>70698</v>
      </c>
      <c r="E19" s="381">
        <f t="shared" si="0"/>
        <v>1781928</v>
      </c>
      <c r="F19" s="52">
        <v>430556</v>
      </c>
      <c r="G19" s="50">
        <v>401864</v>
      </c>
      <c r="H19" s="56">
        <f t="shared" si="1"/>
        <v>832420</v>
      </c>
      <c r="I19" s="59">
        <v>3061</v>
      </c>
      <c r="J19" s="58">
        <v>3059</v>
      </c>
      <c r="K19" s="57">
        <f t="shared" si="2"/>
        <v>6120</v>
      </c>
      <c r="L19" s="357">
        <f t="shared" si="3"/>
        <v>433617</v>
      </c>
      <c r="M19" s="403">
        <f t="shared" si="4"/>
        <v>404923</v>
      </c>
      <c r="N19" s="417">
        <f t="shared" si="5"/>
        <v>838540</v>
      </c>
      <c r="O19" s="55">
        <f t="shared" si="6"/>
        <v>2620468</v>
      </c>
    </row>
    <row r="20" spans="1:15" s="410" customFormat="1" ht="18.75" customHeight="1">
      <c r="A20" s="526"/>
      <c r="B20" s="490" t="s">
        <v>10</v>
      </c>
      <c r="C20" s="52">
        <v>1868616</v>
      </c>
      <c r="D20" s="61">
        <v>79080</v>
      </c>
      <c r="E20" s="381">
        <f t="shared" si="0"/>
        <v>1947696</v>
      </c>
      <c r="F20" s="52">
        <v>414804</v>
      </c>
      <c r="G20" s="50">
        <v>424836</v>
      </c>
      <c r="H20" s="56">
        <f t="shared" si="1"/>
        <v>839640</v>
      </c>
      <c r="I20" s="59">
        <v>3792</v>
      </c>
      <c r="J20" s="58">
        <v>3968</v>
      </c>
      <c r="K20" s="57">
        <f t="shared" si="2"/>
        <v>7760</v>
      </c>
      <c r="L20" s="357">
        <f t="shared" si="3"/>
        <v>418596</v>
      </c>
      <c r="M20" s="403">
        <f t="shared" si="4"/>
        <v>428804</v>
      </c>
      <c r="N20" s="417">
        <f t="shared" si="5"/>
        <v>847400</v>
      </c>
      <c r="O20" s="55">
        <f t="shared" si="6"/>
        <v>2795096</v>
      </c>
    </row>
    <row r="21" spans="1:15" s="54" customFormat="1" ht="18.75" customHeight="1">
      <c r="A21" s="526"/>
      <c r="B21" s="490" t="s">
        <v>9</v>
      </c>
      <c r="C21" s="52">
        <v>1767843</v>
      </c>
      <c r="D21" s="61">
        <v>74565</v>
      </c>
      <c r="E21" s="381">
        <f t="shared" si="0"/>
        <v>1842408</v>
      </c>
      <c r="F21" s="52">
        <v>419463</v>
      </c>
      <c r="G21" s="50">
        <v>433626</v>
      </c>
      <c r="H21" s="56">
        <f t="shared" si="1"/>
        <v>853089</v>
      </c>
      <c r="I21" s="59">
        <v>3657</v>
      </c>
      <c r="J21" s="58">
        <v>3335</v>
      </c>
      <c r="K21" s="57">
        <f t="shared" si="2"/>
        <v>6992</v>
      </c>
      <c r="L21" s="357">
        <f t="shared" si="3"/>
        <v>423120</v>
      </c>
      <c r="M21" s="403">
        <f t="shared" si="4"/>
        <v>436961</v>
      </c>
      <c r="N21" s="417">
        <f t="shared" si="5"/>
        <v>860081</v>
      </c>
      <c r="O21" s="55">
        <f t="shared" si="6"/>
        <v>2702489</v>
      </c>
    </row>
    <row r="22" spans="1:15" ht="18.75" customHeight="1" thickBot="1">
      <c r="A22" s="527"/>
      <c r="B22" s="490" t="s">
        <v>8</v>
      </c>
      <c r="C22" s="52">
        <v>1850648</v>
      </c>
      <c r="D22" s="61">
        <v>90077</v>
      </c>
      <c r="E22" s="381">
        <f t="shared" si="0"/>
        <v>1940725</v>
      </c>
      <c r="F22" s="52">
        <v>457194</v>
      </c>
      <c r="G22" s="50">
        <v>511935</v>
      </c>
      <c r="H22" s="56">
        <f t="shared" si="1"/>
        <v>969129</v>
      </c>
      <c r="I22" s="59">
        <v>5850</v>
      </c>
      <c r="J22" s="58">
        <v>5718</v>
      </c>
      <c r="K22" s="57">
        <f t="shared" si="2"/>
        <v>11568</v>
      </c>
      <c r="L22" s="357">
        <f t="shared" si="3"/>
        <v>463044</v>
      </c>
      <c r="M22" s="403">
        <f t="shared" si="4"/>
        <v>517653</v>
      </c>
      <c r="N22" s="417">
        <f t="shared" si="5"/>
        <v>980697</v>
      </c>
      <c r="O22" s="55">
        <f t="shared" si="6"/>
        <v>2921422</v>
      </c>
    </row>
    <row r="23" spans="1:15" ht="3.75" customHeight="1">
      <c r="A23" s="64"/>
      <c r="B23" s="492"/>
      <c r="C23" s="63"/>
      <c r="D23" s="62"/>
      <c r="E23" s="382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404">
        <f t="shared" si="4"/>
        <v>0</v>
      </c>
      <c r="N23" s="418">
        <f t="shared" si="5"/>
        <v>0</v>
      </c>
      <c r="O23" s="36">
        <f t="shared" si="6"/>
        <v>0</v>
      </c>
    </row>
    <row r="24" spans="1:15" ht="19.5" customHeight="1">
      <c r="A24" s="680">
        <v>2015</v>
      </c>
      <c r="B24" s="493" t="s">
        <v>7</v>
      </c>
      <c r="C24" s="52">
        <v>1811969</v>
      </c>
      <c r="D24" s="61">
        <v>74643</v>
      </c>
      <c r="E24" s="381">
        <f t="shared" si="0"/>
        <v>1886612</v>
      </c>
      <c r="F24" s="60">
        <v>500267</v>
      </c>
      <c r="G24" s="50">
        <v>493422</v>
      </c>
      <c r="H24" s="56">
        <f>G24+F24</f>
        <v>993689</v>
      </c>
      <c r="I24" s="59">
        <v>5930</v>
      </c>
      <c r="J24" s="58">
        <v>6240</v>
      </c>
      <c r="K24" s="57">
        <f>J24+I24</f>
        <v>12170</v>
      </c>
      <c r="L24" s="357">
        <f t="shared" si="3"/>
        <v>506197</v>
      </c>
      <c r="M24" s="403">
        <f t="shared" si="4"/>
        <v>499662</v>
      </c>
      <c r="N24" s="417">
        <f t="shared" si="5"/>
        <v>1005859</v>
      </c>
      <c r="O24" s="55">
        <f t="shared" si="6"/>
        <v>2892471</v>
      </c>
    </row>
    <row r="25" spans="1:15" ht="19.5" customHeight="1">
      <c r="A25" s="680"/>
      <c r="B25" s="493" t="s">
        <v>6</v>
      </c>
      <c r="C25" s="52">
        <v>1541753</v>
      </c>
      <c r="D25" s="61">
        <v>65326</v>
      </c>
      <c r="E25" s="381">
        <f>D25+C25</f>
        <v>1607079</v>
      </c>
      <c r="F25" s="60">
        <v>376915</v>
      </c>
      <c r="G25" s="50">
        <v>359389</v>
      </c>
      <c r="H25" s="56">
        <f>G25+F25</f>
        <v>736304</v>
      </c>
      <c r="I25" s="59">
        <v>3673</v>
      </c>
      <c r="J25" s="58">
        <v>3833</v>
      </c>
      <c r="K25" s="57">
        <f>J25+I25</f>
        <v>7506</v>
      </c>
      <c r="L25" s="357">
        <f aca="true" t="shared" si="7" ref="L25:N26">I25+F25</f>
        <v>380588</v>
      </c>
      <c r="M25" s="403">
        <f t="shared" si="7"/>
        <v>363222</v>
      </c>
      <c r="N25" s="417">
        <f t="shared" si="7"/>
        <v>743810</v>
      </c>
      <c r="O25" s="55">
        <f>N25+E25</f>
        <v>2350889</v>
      </c>
    </row>
    <row r="26" spans="1:15" ht="19.5" customHeight="1" thickBot="1">
      <c r="A26" s="680"/>
      <c r="B26" s="493" t="s">
        <v>5</v>
      </c>
      <c r="C26" s="52">
        <v>1720177</v>
      </c>
      <c r="D26" s="61">
        <v>65560</v>
      </c>
      <c r="E26" s="381">
        <f>D26+C26</f>
        <v>1785737</v>
      </c>
      <c r="F26" s="60">
        <v>438715</v>
      </c>
      <c r="G26" s="50">
        <v>382063</v>
      </c>
      <c r="H26" s="56">
        <f>G26+F26</f>
        <v>820778</v>
      </c>
      <c r="I26" s="59">
        <v>3673</v>
      </c>
      <c r="J26" s="58">
        <v>3547</v>
      </c>
      <c r="K26" s="57">
        <f>J26+I26</f>
        <v>7220</v>
      </c>
      <c r="L26" s="357">
        <f t="shared" si="7"/>
        <v>442388</v>
      </c>
      <c r="M26" s="403">
        <f t="shared" si="7"/>
        <v>385610</v>
      </c>
      <c r="N26" s="417">
        <f t="shared" si="7"/>
        <v>827998</v>
      </c>
      <c r="O26" s="55">
        <f>N26+E26</f>
        <v>2613735</v>
      </c>
    </row>
    <row r="27" spans="1:15" ht="18" customHeight="1">
      <c r="A27" s="53" t="s">
        <v>4</v>
      </c>
      <c r="B27" s="41"/>
      <c r="C27" s="40"/>
      <c r="D27" s="39"/>
      <c r="E27" s="383"/>
      <c r="F27" s="40"/>
      <c r="G27" s="39"/>
      <c r="H27" s="38"/>
      <c r="I27" s="40"/>
      <c r="J27" s="39"/>
      <c r="K27" s="38"/>
      <c r="L27" s="85"/>
      <c r="M27" s="404"/>
      <c r="N27" s="418"/>
      <c r="O27" s="36"/>
    </row>
    <row r="28" spans="1:15" ht="18" customHeight="1">
      <c r="A28" s="35" t="s">
        <v>152</v>
      </c>
      <c r="B28" s="48"/>
      <c r="C28" s="52">
        <f>SUM(C11:C13)</f>
        <v>4611029</v>
      </c>
      <c r="D28" s="50">
        <f aca="true" t="shared" si="8" ref="D28:O28">SUM(D11:D13)</f>
        <v>207045</v>
      </c>
      <c r="E28" s="384">
        <f t="shared" si="8"/>
        <v>4818074</v>
      </c>
      <c r="F28" s="52">
        <f t="shared" si="8"/>
        <v>1130139</v>
      </c>
      <c r="G28" s="50">
        <f t="shared" si="8"/>
        <v>1084941</v>
      </c>
      <c r="H28" s="51">
        <f t="shared" si="8"/>
        <v>2215080</v>
      </c>
      <c r="I28" s="52">
        <f t="shared" si="8"/>
        <v>13364</v>
      </c>
      <c r="J28" s="50">
        <f t="shared" si="8"/>
        <v>11019</v>
      </c>
      <c r="K28" s="51">
        <f t="shared" si="8"/>
        <v>24383</v>
      </c>
      <c r="L28" s="52">
        <f t="shared" si="8"/>
        <v>1143503</v>
      </c>
      <c r="M28" s="405">
        <f t="shared" si="8"/>
        <v>1095960</v>
      </c>
      <c r="N28" s="419">
        <f t="shared" si="8"/>
        <v>2239463</v>
      </c>
      <c r="O28" s="49">
        <f t="shared" si="8"/>
        <v>7057537</v>
      </c>
    </row>
    <row r="29" spans="1:15" ht="18" customHeight="1" thickBot="1">
      <c r="A29" s="35" t="s">
        <v>153</v>
      </c>
      <c r="B29" s="48"/>
      <c r="C29" s="47">
        <f>SUM(C24:C26)</f>
        <v>5073899</v>
      </c>
      <c r="D29" s="44">
        <f aca="true" t="shared" si="9" ref="D29:O29">SUM(D24:D26)</f>
        <v>205529</v>
      </c>
      <c r="E29" s="385">
        <f t="shared" si="9"/>
        <v>5279428</v>
      </c>
      <c r="F29" s="46">
        <f t="shared" si="9"/>
        <v>1315897</v>
      </c>
      <c r="G29" s="44">
        <f t="shared" si="9"/>
        <v>1234874</v>
      </c>
      <c r="H29" s="45">
        <f t="shared" si="9"/>
        <v>2550771</v>
      </c>
      <c r="I29" s="46">
        <f t="shared" si="9"/>
        <v>13276</v>
      </c>
      <c r="J29" s="44">
        <f t="shared" si="9"/>
        <v>13620</v>
      </c>
      <c r="K29" s="45">
        <f t="shared" si="9"/>
        <v>26896</v>
      </c>
      <c r="L29" s="46">
        <f t="shared" si="9"/>
        <v>1329173</v>
      </c>
      <c r="M29" s="406">
        <f t="shared" si="9"/>
        <v>1248494</v>
      </c>
      <c r="N29" s="420">
        <f t="shared" si="9"/>
        <v>2577667</v>
      </c>
      <c r="O29" s="43">
        <f t="shared" si="9"/>
        <v>7857095</v>
      </c>
    </row>
    <row r="30" spans="1:15" ht="17.25" customHeight="1">
      <c r="A30" s="42" t="s">
        <v>3</v>
      </c>
      <c r="B30" s="41"/>
      <c r="C30" s="40"/>
      <c r="D30" s="39"/>
      <c r="E30" s="386"/>
      <c r="F30" s="40"/>
      <c r="G30" s="39"/>
      <c r="H30" s="37"/>
      <c r="I30" s="40"/>
      <c r="J30" s="39"/>
      <c r="K30" s="38"/>
      <c r="L30" s="85"/>
      <c r="M30" s="404"/>
      <c r="N30" s="421"/>
      <c r="O30" s="36"/>
    </row>
    <row r="31" spans="1:15" ht="17.25" customHeight="1">
      <c r="A31" s="35" t="s">
        <v>154</v>
      </c>
      <c r="B31" s="34"/>
      <c r="C31" s="444">
        <f>(C26/C13-1)*100</f>
        <v>8.703746417726999</v>
      </c>
      <c r="D31" s="445">
        <f aca="true" t="shared" si="10" ref="D31:O31">(D26/D13-1)*100</f>
        <v>-3.248181107126513</v>
      </c>
      <c r="E31" s="446">
        <f t="shared" si="10"/>
        <v>8.212974622562275</v>
      </c>
      <c r="F31" s="444">
        <f t="shared" si="10"/>
        <v>16.977877085438653</v>
      </c>
      <c r="G31" s="447">
        <f t="shared" si="10"/>
        <v>10.898799761984247</v>
      </c>
      <c r="H31" s="448">
        <f t="shared" si="10"/>
        <v>14.0672859374392</v>
      </c>
      <c r="I31" s="449">
        <f t="shared" si="10"/>
        <v>-28.51304009342156</v>
      </c>
      <c r="J31" s="445">
        <f t="shared" si="10"/>
        <v>27.58992805755396</v>
      </c>
      <c r="K31" s="450">
        <f t="shared" si="10"/>
        <v>-8.815357413488256</v>
      </c>
      <c r="L31" s="449">
        <f t="shared" si="10"/>
        <v>16.3630816010353</v>
      </c>
      <c r="M31" s="451">
        <f t="shared" si="10"/>
        <v>11.032407607365503</v>
      </c>
      <c r="N31" s="452">
        <f t="shared" si="10"/>
        <v>13.818225806008178</v>
      </c>
      <c r="O31" s="453">
        <f t="shared" si="10"/>
        <v>9.927954981326327</v>
      </c>
    </row>
    <row r="32" spans="1:15" ht="7.5" customHeight="1" thickBot="1">
      <c r="A32" s="33"/>
      <c r="B32" s="32"/>
      <c r="C32" s="31"/>
      <c r="D32" s="30"/>
      <c r="E32" s="387"/>
      <c r="F32" s="29"/>
      <c r="G32" s="27"/>
      <c r="H32" s="26"/>
      <c r="I32" s="29"/>
      <c r="J32" s="27"/>
      <c r="K32" s="28"/>
      <c r="L32" s="29"/>
      <c r="M32" s="407"/>
      <c r="N32" s="422"/>
      <c r="O32" s="25"/>
    </row>
    <row r="33" spans="1:15" ht="17.25" customHeight="1">
      <c r="A33" s="24" t="s">
        <v>2</v>
      </c>
      <c r="B33" s="23"/>
      <c r="C33" s="22"/>
      <c r="D33" s="21"/>
      <c r="E33" s="388"/>
      <c r="F33" s="20"/>
      <c r="G33" s="18"/>
      <c r="H33" s="17"/>
      <c r="I33" s="20"/>
      <c r="J33" s="18"/>
      <c r="K33" s="19"/>
      <c r="L33" s="20"/>
      <c r="M33" s="408"/>
      <c r="N33" s="423"/>
      <c r="O33" s="16"/>
    </row>
    <row r="34" spans="1:15" ht="17.25" customHeight="1" thickBot="1">
      <c r="A34" s="432" t="s">
        <v>155</v>
      </c>
      <c r="B34" s="15"/>
      <c r="C34" s="14">
        <f aca="true" t="shared" si="11" ref="C34:O34">(C29/C28-1)*100</f>
        <v>10.038323333034782</v>
      </c>
      <c r="D34" s="10">
        <f t="shared" si="11"/>
        <v>-0.7322079741119092</v>
      </c>
      <c r="E34" s="389">
        <f t="shared" si="11"/>
        <v>9.57548597219553</v>
      </c>
      <c r="F34" s="14">
        <f t="shared" si="11"/>
        <v>16.43673919756774</v>
      </c>
      <c r="G34" s="13">
        <f t="shared" si="11"/>
        <v>13.819461150422008</v>
      </c>
      <c r="H34" s="9">
        <f t="shared" si="11"/>
        <v>15.1548025353486</v>
      </c>
      <c r="I34" s="12">
        <f t="shared" si="11"/>
        <v>-0.6584854833882048</v>
      </c>
      <c r="J34" s="10">
        <f t="shared" si="11"/>
        <v>23.604682820582635</v>
      </c>
      <c r="K34" s="11">
        <f t="shared" si="11"/>
        <v>10.306360989213804</v>
      </c>
      <c r="L34" s="12">
        <f t="shared" si="11"/>
        <v>16.23694909414317</v>
      </c>
      <c r="M34" s="409">
        <f t="shared" si="11"/>
        <v>13.917843716923972</v>
      </c>
      <c r="N34" s="424">
        <f t="shared" si="11"/>
        <v>15.10201329515155</v>
      </c>
      <c r="O34" s="8">
        <f t="shared" si="11"/>
        <v>11.329136496202574</v>
      </c>
    </row>
    <row r="35" spans="1:14" s="5" customFormat="1" ht="17.25" customHeight="1" thickTop="1">
      <c r="A35" s="84" t="s">
        <v>1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4" t="s">
        <v>0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409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409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409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409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409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P31:IV31 P34:IV34">
    <cfRule type="cellIs" priority="4" dxfId="101" operator="lessThan" stopIfTrue="1">
      <formula>0</formula>
    </cfRule>
  </conditionalFormatting>
  <conditionalFormatting sqref="C30:O34">
    <cfRule type="cellIs" priority="2" dxfId="102" operator="lessThan" stopIfTrue="1">
      <formula>0</formula>
    </cfRule>
    <cfRule type="cellIs" priority="3" dxfId="103" operator="greaterThanOrEqual" stopIfTrue="1">
      <formula>0</formula>
    </cfRule>
  </conditionalFormatting>
  <conditionalFormatting sqref="A31:B31 A34:B34">
    <cfRule type="cellIs" priority="1" dxfId="101" operator="lessThan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A1" sqref="A1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4" t="s">
        <v>28</v>
      </c>
      <c r="O1" s="514"/>
    </row>
    <row r="2" ht="5.25" customHeight="1"/>
    <row r="3" ht="4.5" customHeight="1" thickBot="1"/>
    <row r="4" spans="1:15" ht="13.5" customHeight="1" thickTop="1">
      <c r="A4" s="520" t="s">
        <v>32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</row>
    <row r="5" spans="1:15" ht="12.75" customHeight="1">
      <c r="A5" s="523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02" t="s">
        <v>26</v>
      </c>
      <c r="D7" s="503"/>
      <c r="E7" s="512"/>
      <c r="F7" s="508" t="s">
        <v>25</v>
      </c>
      <c r="G7" s="509"/>
      <c r="H7" s="509"/>
      <c r="I7" s="509"/>
      <c r="J7" s="509"/>
      <c r="K7" s="509"/>
      <c r="L7" s="509"/>
      <c r="M7" s="509"/>
      <c r="N7" s="530"/>
      <c r="O7" s="515" t="s">
        <v>24</v>
      </c>
    </row>
    <row r="8" spans="1:15" ht="3.75" customHeight="1" thickBot="1">
      <c r="A8" s="78"/>
      <c r="B8" s="77"/>
      <c r="C8" s="76"/>
      <c r="D8" s="75"/>
      <c r="E8" s="74"/>
      <c r="F8" s="510"/>
      <c r="G8" s="511"/>
      <c r="H8" s="511"/>
      <c r="I8" s="511"/>
      <c r="J8" s="511"/>
      <c r="K8" s="511"/>
      <c r="L8" s="511"/>
      <c r="M8" s="511"/>
      <c r="N8" s="531"/>
      <c r="O8" s="516"/>
    </row>
    <row r="9" spans="1:15" ht="21.75" customHeight="1" thickBot="1" thickTop="1">
      <c r="A9" s="528" t="s">
        <v>23</v>
      </c>
      <c r="B9" s="529"/>
      <c r="C9" s="504" t="s">
        <v>22</v>
      </c>
      <c r="D9" s="506" t="s">
        <v>21</v>
      </c>
      <c r="E9" s="518" t="s">
        <v>17</v>
      </c>
      <c r="F9" s="502" t="s">
        <v>22</v>
      </c>
      <c r="G9" s="503"/>
      <c r="H9" s="503"/>
      <c r="I9" s="502" t="s">
        <v>21</v>
      </c>
      <c r="J9" s="503"/>
      <c r="K9" s="512"/>
      <c r="L9" s="87" t="s">
        <v>20</v>
      </c>
      <c r="M9" s="86"/>
      <c r="N9" s="86"/>
      <c r="O9" s="516"/>
    </row>
    <row r="10" spans="1:15" s="67" customFormat="1" ht="18.75" customHeight="1" thickBot="1">
      <c r="A10" s="73"/>
      <c r="B10" s="72"/>
      <c r="C10" s="505"/>
      <c r="D10" s="507"/>
      <c r="E10" s="519"/>
      <c r="F10" s="70" t="s">
        <v>31</v>
      </c>
      <c r="G10" s="69" t="s">
        <v>30</v>
      </c>
      <c r="H10" s="68" t="s">
        <v>17</v>
      </c>
      <c r="I10" s="70" t="s">
        <v>31</v>
      </c>
      <c r="J10" s="69" t="s">
        <v>30</v>
      </c>
      <c r="K10" s="71" t="s">
        <v>17</v>
      </c>
      <c r="L10" s="70" t="s">
        <v>31</v>
      </c>
      <c r="M10" s="402" t="s">
        <v>30</v>
      </c>
      <c r="N10" s="466" t="s">
        <v>17</v>
      </c>
      <c r="O10" s="517"/>
    </row>
    <row r="11" spans="1:15" s="65" customFormat="1" ht="18.75" customHeight="1" thickTop="1">
      <c r="A11" s="513">
        <v>2014</v>
      </c>
      <c r="B11" s="490" t="s">
        <v>7</v>
      </c>
      <c r="C11" s="435">
        <v>10653.711999999998</v>
      </c>
      <c r="D11" s="436">
        <v>1017.6409999999993</v>
      </c>
      <c r="E11" s="380">
        <f aca="true" t="shared" si="0" ref="E11:E24">D11+C11</f>
        <v>11671.352999999997</v>
      </c>
      <c r="F11" s="435">
        <v>25908.55299999999</v>
      </c>
      <c r="G11" s="437">
        <v>12976.106999999996</v>
      </c>
      <c r="H11" s="438">
        <f aca="true" t="shared" si="1" ref="H11:H22">G11+F11</f>
        <v>38884.65999999999</v>
      </c>
      <c r="I11" s="439">
        <v>4100.289</v>
      </c>
      <c r="J11" s="440">
        <v>1868.2300000000005</v>
      </c>
      <c r="K11" s="441">
        <f aca="true" t="shared" si="2" ref="K11:K22">J11+I11</f>
        <v>5968.519</v>
      </c>
      <c r="L11" s="442">
        <f aca="true" t="shared" si="3" ref="L11:N24">I11+F11</f>
        <v>30008.84199999999</v>
      </c>
      <c r="M11" s="443">
        <f t="shared" si="3"/>
        <v>14844.336999999996</v>
      </c>
      <c r="N11" s="416">
        <f t="shared" si="3"/>
        <v>44853.17899999999</v>
      </c>
      <c r="O11" s="66">
        <f aca="true" t="shared" si="4" ref="O11:O24">N11+E11</f>
        <v>56524.531999999985</v>
      </c>
    </row>
    <row r="12" spans="1:15" ht="18.75" customHeight="1">
      <c r="A12" s="526"/>
      <c r="B12" s="490" t="s">
        <v>6</v>
      </c>
      <c r="C12" s="52">
        <v>10965.95799999999</v>
      </c>
      <c r="D12" s="61">
        <v>836.9979999999988</v>
      </c>
      <c r="E12" s="381">
        <f t="shared" si="0"/>
        <v>11802.95599999999</v>
      </c>
      <c r="F12" s="52">
        <v>26864.515999999992</v>
      </c>
      <c r="G12" s="50">
        <v>13515.879</v>
      </c>
      <c r="H12" s="56">
        <f t="shared" si="1"/>
        <v>40380.39499999999</v>
      </c>
      <c r="I12" s="59">
        <v>3039.6059999999993</v>
      </c>
      <c r="J12" s="58">
        <v>1770.657</v>
      </c>
      <c r="K12" s="57">
        <f t="shared" si="2"/>
        <v>4810.262999999999</v>
      </c>
      <c r="L12" s="357">
        <f t="shared" si="3"/>
        <v>29904.121999999992</v>
      </c>
      <c r="M12" s="403">
        <f t="shared" si="3"/>
        <v>15286.536</v>
      </c>
      <c r="N12" s="417">
        <f t="shared" si="3"/>
        <v>45190.65799999999</v>
      </c>
      <c r="O12" s="55">
        <f t="shared" si="4"/>
        <v>56993.61399999998</v>
      </c>
    </row>
    <row r="13" spans="1:15" ht="18.75" customHeight="1">
      <c r="A13" s="526"/>
      <c r="B13" s="490" t="s">
        <v>5</v>
      </c>
      <c r="C13" s="52">
        <v>11596.465999999988</v>
      </c>
      <c r="D13" s="61">
        <v>1472.229</v>
      </c>
      <c r="E13" s="381">
        <f t="shared" si="0"/>
        <v>13068.694999999987</v>
      </c>
      <c r="F13" s="52">
        <v>24265.558000000005</v>
      </c>
      <c r="G13" s="50">
        <v>15489.086999999994</v>
      </c>
      <c r="H13" s="56">
        <f t="shared" si="1"/>
        <v>39754.645</v>
      </c>
      <c r="I13" s="357">
        <v>2973.897</v>
      </c>
      <c r="J13" s="58">
        <v>2387.3499999999995</v>
      </c>
      <c r="K13" s="57">
        <f t="shared" si="2"/>
        <v>5361.246999999999</v>
      </c>
      <c r="L13" s="357">
        <f t="shared" si="3"/>
        <v>27239.455000000005</v>
      </c>
      <c r="M13" s="403">
        <f t="shared" si="3"/>
        <v>17876.436999999994</v>
      </c>
      <c r="N13" s="417">
        <f t="shared" si="3"/>
        <v>45115.89199999999</v>
      </c>
      <c r="O13" s="55">
        <f t="shared" si="4"/>
        <v>58184.58699999998</v>
      </c>
    </row>
    <row r="14" spans="1:15" ht="18.75" customHeight="1">
      <c r="A14" s="526"/>
      <c r="B14" s="490" t="s">
        <v>16</v>
      </c>
      <c r="C14" s="52">
        <v>11967.662999999997</v>
      </c>
      <c r="D14" s="61">
        <v>1041.5039999999995</v>
      </c>
      <c r="E14" s="381">
        <f t="shared" si="0"/>
        <v>13009.166999999996</v>
      </c>
      <c r="F14" s="52">
        <v>31124.71500000001</v>
      </c>
      <c r="G14" s="50">
        <v>14376.518000000002</v>
      </c>
      <c r="H14" s="56">
        <f t="shared" si="1"/>
        <v>45501.233000000015</v>
      </c>
      <c r="I14" s="59">
        <v>6392.021</v>
      </c>
      <c r="J14" s="58">
        <v>2698.463</v>
      </c>
      <c r="K14" s="57">
        <f t="shared" si="2"/>
        <v>9090.484</v>
      </c>
      <c r="L14" s="357">
        <f t="shared" si="3"/>
        <v>37516.73600000001</v>
      </c>
      <c r="M14" s="403">
        <f t="shared" si="3"/>
        <v>17074.981000000003</v>
      </c>
      <c r="N14" s="417">
        <f t="shared" si="3"/>
        <v>54591.71700000002</v>
      </c>
      <c r="O14" s="55">
        <f t="shared" si="4"/>
        <v>67600.88400000002</v>
      </c>
    </row>
    <row r="15" spans="1:15" s="65" customFormat="1" ht="18.75" customHeight="1">
      <c r="A15" s="526"/>
      <c r="B15" s="490" t="s">
        <v>15</v>
      </c>
      <c r="C15" s="52">
        <v>13462.749000000005</v>
      </c>
      <c r="D15" s="61">
        <v>1292.659999999999</v>
      </c>
      <c r="E15" s="381">
        <f t="shared" si="0"/>
        <v>14755.409000000003</v>
      </c>
      <c r="F15" s="52">
        <v>29412.062999999995</v>
      </c>
      <c r="G15" s="50">
        <v>15499.041999999998</v>
      </c>
      <c r="H15" s="56">
        <f t="shared" si="1"/>
        <v>44911.104999999996</v>
      </c>
      <c r="I15" s="59">
        <v>3798.7889999999998</v>
      </c>
      <c r="J15" s="58">
        <v>1374.618</v>
      </c>
      <c r="K15" s="57">
        <f t="shared" si="2"/>
        <v>5173.406999999999</v>
      </c>
      <c r="L15" s="357">
        <f t="shared" si="3"/>
        <v>33210.85199999999</v>
      </c>
      <c r="M15" s="403">
        <f t="shared" si="3"/>
        <v>16873.659999999996</v>
      </c>
      <c r="N15" s="417">
        <f t="shared" si="3"/>
        <v>50084.511999999995</v>
      </c>
      <c r="O15" s="55">
        <f t="shared" si="4"/>
        <v>64839.921</v>
      </c>
    </row>
    <row r="16" spans="1:15" s="377" customFormat="1" ht="18.75" customHeight="1">
      <c r="A16" s="526"/>
      <c r="B16" s="491" t="s">
        <v>14</v>
      </c>
      <c r="C16" s="52">
        <v>10812.916000000012</v>
      </c>
      <c r="D16" s="61">
        <v>984.2469999999993</v>
      </c>
      <c r="E16" s="381">
        <f t="shared" si="0"/>
        <v>11797.163000000011</v>
      </c>
      <c r="F16" s="52">
        <v>24516.002000000008</v>
      </c>
      <c r="G16" s="50">
        <v>14249.827</v>
      </c>
      <c r="H16" s="56">
        <f t="shared" si="1"/>
        <v>38765.829000000005</v>
      </c>
      <c r="I16" s="59">
        <v>2606.201</v>
      </c>
      <c r="J16" s="58">
        <v>1012.798</v>
      </c>
      <c r="K16" s="57">
        <f t="shared" si="2"/>
        <v>3618.999</v>
      </c>
      <c r="L16" s="357">
        <f t="shared" si="3"/>
        <v>27122.20300000001</v>
      </c>
      <c r="M16" s="403">
        <f t="shared" si="3"/>
        <v>15262.625</v>
      </c>
      <c r="N16" s="417">
        <f t="shared" si="3"/>
        <v>42384.82800000001</v>
      </c>
      <c r="O16" s="55">
        <f t="shared" si="4"/>
        <v>54181.99100000002</v>
      </c>
    </row>
    <row r="17" spans="1:15" s="390" customFormat="1" ht="18.75" customHeight="1">
      <c r="A17" s="526"/>
      <c r="B17" s="490" t="s">
        <v>13</v>
      </c>
      <c r="C17" s="52">
        <v>12867.35100000001</v>
      </c>
      <c r="D17" s="61">
        <v>1137.2699999999998</v>
      </c>
      <c r="E17" s="381">
        <f t="shared" si="0"/>
        <v>14004.62100000001</v>
      </c>
      <c r="F17" s="52">
        <v>26669.356</v>
      </c>
      <c r="G17" s="50">
        <v>16662.765000000003</v>
      </c>
      <c r="H17" s="56">
        <f t="shared" si="1"/>
        <v>43332.121</v>
      </c>
      <c r="I17" s="59">
        <v>2481.192</v>
      </c>
      <c r="J17" s="58">
        <v>1233.7810000000002</v>
      </c>
      <c r="K17" s="57">
        <f t="shared" si="2"/>
        <v>3714.973</v>
      </c>
      <c r="L17" s="357">
        <f t="shared" si="3"/>
        <v>29150.548</v>
      </c>
      <c r="M17" s="403">
        <f t="shared" si="3"/>
        <v>17896.546000000002</v>
      </c>
      <c r="N17" s="417">
        <f t="shared" si="3"/>
        <v>47047.094</v>
      </c>
      <c r="O17" s="55">
        <f t="shared" si="4"/>
        <v>61051.71500000001</v>
      </c>
    </row>
    <row r="18" spans="1:15" s="401" customFormat="1" ht="18.75" customHeight="1">
      <c r="A18" s="526"/>
      <c r="B18" s="490" t="s">
        <v>12</v>
      </c>
      <c r="C18" s="52">
        <v>12532.27700000001</v>
      </c>
      <c r="D18" s="61">
        <v>1221.5119999999993</v>
      </c>
      <c r="E18" s="381">
        <f t="shared" si="0"/>
        <v>13753.789000000008</v>
      </c>
      <c r="F18" s="52">
        <v>27904.09700000001</v>
      </c>
      <c r="G18" s="50">
        <v>18698.69400000001</v>
      </c>
      <c r="H18" s="56">
        <f t="shared" si="1"/>
        <v>46602.79100000002</v>
      </c>
      <c r="I18" s="59">
        <v>2572.136</v>
      </c>
      <c r="J18" s="58">
        <v>1004.0490000000001</v>
      </c>
      <c r="K18" s="57">
        <f t="shared" si="2"/>
        <v>3576.185</v>
      </c>
      <c r="L18" s="357">
        <f t="shared" si="3"/>
        <v>30476.233000000007</v>
      </c>
      <c r="M18" s="403">
        <f t="shared" si="3"/>
        <v>19702.74300000001</v>
      </c>
      <c r="N18" s="417">
        <f t="shared" si="3"/>
        <v>50178.97600000002</v>
      </c>
      <c r="O18" s="55">
        <f t="shared" si="4"/>
        <v>63932.76500000003</v>
      </c>
    </row>
    <row r="19" spans="1:15" ht="18.75" customHeight="1">
      <c r="A19" s="526"/>
      <c r="B19" s="490" t="s">
        <v>11</v>
      </c>
      <c r="C19" s="52">
        <v>12734.114000000005</v>
      </c>
      <c r="D19" s="61">
        <v>1221.9419999999993</v>
      </c>
      <c r="E19" s="381">
        <f t="shared" si="0"/>
        <v>13956.056000000004</v>
      </c>
      <c r="F19" s="52">
        <v>26812.660000000003</v>
      </c>
      <c r="G19" s="50">
        <v>17190.136</v>
      </c>
      <c r="H19" s="56">
        <f t="shared" si="1"/>
        <v>44002.796</v>
      </c>
      <c r="I19" s="59">
        <v>3099.704</v>
      </c>
      <c r="J19" s="58">
        <v>854.8979999999999</v>
      </c>
      <c r="K19" s="57">
        <f t="shared" si="2"/>
        <v>3954.602</v>
      </c>
      <c r="L19" s="357">
        <f t="shared" si="3"/>
        <v>29912.364000000005</v>
      </c>
      <c r="M19" s="403">
        <f t="shared" si="3"/>
        <v>18045.034</v>
      </c>
      <c r="N19" s="417">
        <f t="shared" si="3"/>
        <v>47957.398</v>
      </c>
      <c r="O19" s="55">
        <f t="shared" si="4"/>
        <v>61913.454000000005</v>
      </c>
    </row>
    <row r="20" spans="1:15" s="410" customFormat="1" ht="18.75" customHeight="1">
      <c r="A20" s="526"/>
      <c r="B20" s="490" t="s">
        <v>10</v>
      </c>
      <c r="C20" s="52">
        <v>13366.862000000008</v>
      </c>
      <c r="D20" s="61">
        <v>1316.7149999999995</v>
      </c>
      <c r="E20" s="381">
        <f t="shared" si="0"/>
        <v>14683.577000000008</v>
      </c>
      <c r="F20" s="52">
        <v>28769.614999999998</v>
      </c>
      <c r="G20" s="50">
        <v>18602.625000000015</v>
      </c>
      <c r="H20" s="56">
        <f t="shared" si="1"/>
        <v>47372.24000000001</v>
      </c>
      <c r="I20" s="59">
        <v>4645.633</v>
      </c>
      <c r="J20" s="58">
        <v>2074.9030000000002</v>
      </c>
      <c r="K20" s="57">
        <f t="shared" si="2"/>
        <v>6720.536</v>
      </c>
      <c r="L20" s="357">
        <f t="shared" si="3"/>
        <v>33415.248</v>
      </c>
      <c r="M20" s="403">
        <f t="shared" si="3"/>
        <v>20677.528000000013</v>
      </c>
      <c r="N20" s="417">
        <f t="shared" si="3"/>
        <v>54092.77600000001</v>
      </c>
      <c r="O20" s="55">
        <f t="shared" si="4"/>
        <v>68776.35300000002</v>
      </c>
    </row>
    <row r="21" spans="1:15" s="54" customFormat="1" ht="18.75" customHeight="1">
      <c r="A21" s="526"/>
      <c r="B21" s="490" t="s">
        <v>9</v>
      </c>
      <c r="C21" s="52">
        <v>13158.135000000017</v>
      </c>
      <c r="D21" s="61">
        <v>1207.3129999999999</v>
      </c>
      <c r="E21" s="381">
        <f t="shared" si="0"/>
        <v>14365.448000000017</v>
      </c>
      <c r="F21" s="52">
        <v>29066.886</v>
      </c>
      <c r="G21" s="50">
        <v>19462.78</v>
      </c>
      <c r="H21" s="56">
        <f t="shared" si="1"/>
        <v>48529.666</v>
      </c>
      <c r="I21" s="59">
        <v>2189.119</v>
      </c>
      <c r="J21" s="58">
        <v>1200.839</v>
      </c>
      <c r="K21" s="57">
        <f t="shared" si="2"/>
        <v>3389.958</v>
      </c>
      <c r="L21" s="357">
        <f t="shared" si="3"/>
        <v>31256.004999999997</v>
      </c>
      <c r="M21" s="403">
        <f t="shared" si="3"/>
        <v>20663.619</v>
      </c>
      <c r="N21" s="417">
        <f t="shared" si="3"/>
        <v>51919.623999999996</v>
      </c>
      <c r="O21" s="55">
        <f t="shared" si="4"/>
        <v>66285.07200000001</v>
      </c>
    </row>
    <row r="22" spans="1:15" ht="18.75" customHeight="1" thickBot="1">
      <c r="A22" s="527"/>
      <c r="B22" s="490" t="s">
        <v>8</v>
      </c>
      <c r="C22" s="52">
        <v>14296.916999999994</v>
      </c>
      <c r="D22" s="61">
        <v>1512.6399999999996</v>
      </c>
      <c r="E22" s="381">
        <f t="shared" si="0"/>
        <v>15809.556999999993</v>
      </c>
      <c r="F22" s="52">
        <v>27449.472000000005</v>
      </c>
      <c r="G22" s="50">
        <v>18554.537999999993</v>
      </c>
      <c r="H22" s="56">
        <f t="shared" si="1"/>
        <v>46004.009999999995</v>
      </c>
      <c r="I22" s="59">
        <v>914.3299999999999</v>
      </c>
      <c r="J22" s="58">
        <v>678.777</v>
      </c>
      <c r="K22" s="57">
        <f t="shared" si="2"/>
        <v>1593.107</v>
      </c>
      <c r="L22" s="357">
        <f t="shared" si="3"/>
        <v>28363.802000000003</v>
      </c>
      <c r="M22" s="403">
        <f t="shared" si="3"/>
        <v>19233.314999999995</v>
      </c>
      <c r="N22" s="417">
        <f t="shared" si="3"/>
        <v>47597.117</v>
      </c>
      <c r="O22" s="55">
        <f t="shared" si="4"/>
        <v>63406.67399999999</v>
      </c>
    </row>
    <row r="23" spans="1:15" ht="3.75" customHeight="1">
      <c r="A23" s="64"/>
      <c r="B23" s="492"/>
      <c r="C23" s="63"/>
      <c r="D23" s="62"/>
      <c r="E23" s="382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404">
        <f t="shared" si="3"/>
        <v>0</v>
      </c>
      <c r="N23" s="418">
        <f t="shared" si="3"/>
        <v>0</v>
      </c>
      <c r="O23" s="36">
        <f t="shared" si="4"/>
        <v>0</v>
      </c>
    </row>
    <row r="24" spans="1:15" ht="19.5" customHeight="1">
      <c r="A24" s="680">
        <v>2015</v>
      </c>
      <c r="B24" s="493" t="s">
        <v>7</v>
      </c>
      <c r="C24" s="52">
        <v>11422.357000000005</v>
      </c>
      <c r="D24" s="61">
        <v>977.5699999999994</v>
      </c>
      <c r="E24" s="381">
        <f t="shared" si="0"/>
        <v>12399.927000000005</v>
      </c>
      <c r="F24" s="60">
        <v>27552.825000000008</v>
      </c>
      <c r="G24" s="50">
        <v>14248.001999999999</v>
      </c>
      <c r="H24" s="56">
        <f>G24+F24</f>
        <v>41800.827000000005</v>
      </c>
      <c r="I24" s="59">
        <v>3310.6169999999997</v>
      </c>
      <c r="J24" s="58">
        <v>1058.1740000000002</v>
      </c>
      <c r="K24" s="57">
        <f>J24+I24</f>
        <v>4368.791</v>
      </c>
      <c r="L24" s="357">
        <f t="shared" si="3"/>
        <v>30863.442000000006</v>
      </c>
      <c r="M24" s="403">
        <f t="shared" si="3"/>
        <v>15306.176</v>
      </c>
      <c r="N24" s="417">
        <f t="shared" si="3"/>
        <v>46169.618</v>
      </c>
      <c r="O24" s="55">
        <f t="shared" si="4"/>
        <v>58569.545000000006</v>
      </c>
    </row>
    <row r="25" spans="1:15" ht="19.5" customHeight="1">
      <c r="A25" s="680"/>
      <c r="B25" s="493" t="s">
        <v>6</v>
      </c>
      <c r="C25" s="52">
        <v>11591.259999999997</v>
      </c>
      <c r="D25" s="61">
        <v>968.0126000000004</v>
      </c>
      <c r="E25" s="381">
        <f>D25+C25</f>
        <v>12559.272599999997</v>
      </c>
      <c r="F25" s="60">
        <v>27124.277999999988</v>
      </c>
      <c r="G25" s="50">
        <v>14538.316000000006</v>
      </c>
      <c r="H25" s="56">
        <f>G25+F25</f>
        <v>41662.594</v>
      </c>
      <c r="I25" s="59">
        <v>5137.088</v>
      </c>
      <c r="J25" s="58">
        <v>975.6529999999999</v>
      </c>
      <c r="K25" s="57">
        <f>J25+I25</f>
        <v>6112.741</v>
      </c>
      <c r="L25" s="357">
        <f aca="true" t="shared" si="5" ref="L25:N26">I25+F25</f>
        <v>32261.365999999987</v>
      </c>
      <c r="M25" s="403">
        <f t="shared" si="5"/>
        <v>15513.969000000006</v>
      </c>
      <c r="N25" s="417">
        <f t="shared" si="5"/>
        <v>47775.335</v>
      </c>
      <c r="O25" s="55">
        <f>N25+E25</f>
        <v>60334.607599999996</v>
      </c>
    </row>
    <row r="26" spans="1:15" ht="19.5" customHeight="1" thickBot="1">
      <c r="A26" s="680"/>
      <c r="B26" s="493" t="s">
        <v>5</v>
      </c>
      <c r="C26" s="52">
        <v>13973.525</v>
      </c>
      <c r="D26" s="61">
        <v>1109.356999999999</v>
      </c>
      <c r="E26" s="381">
        <f>D26+C26</f>
        <v>15082.881999999998</v>
      </c>
      <c r="F26" s="60">
        <v>28371.483000000007</v>
      </c>
      <c r="G26" s="50">
        <v>16314.102000000003</v>
      </c>
      <c r="H26" s="56">
        <f>G26+F26</f>
        <v>44685.58500000001</v>
      </c>
      <c r="I26" s="59">
        <v>3826.87</v>
      </c>
      <c r="J26" s="58">
        <v>2381.3109999999997</v>
      </c>
      <c r="K26" s="57">
        <f>J26+I26</f>
        <v>6208.181</v>
      </c>
      <c r="L26" s="357">
        <f t="shared" si="5"/>
        <v>32198.353000000006</v>
      </c>
      <c r="M26" s="403">
        <f t="shared" si="5"/>
        <v>18695.413</v>
      </c>
      <c r="N26" s="417">
        <f t="shared" si="5"/>
        <v>50893.766</v>
      </c>
      <c r="O26" s="55">
        <f>N26+E26</f>
        <v>65976.648</v>
      </c>
    </row>
    <row r="27" spans="1:15" ht="18" customHeight="1">
      <c r="A27" s="53" t="s">
        <v>4</v>
      </c>
      <c r="B27" s="41"/>
      <c r="C27" s="40"/>
      <c r="D27" s="39"/>
      <c r="E27" s="383"/>
      <c r="F27" s="40"/>
      <c r="G27" s="39"/>
      <c r="H27" s="38"/>
      <c r="I27" s="40"/>
      <c r="J27" s="39"/>
      <c r="K27" s="38"/>
      <c r="L27" s="85"/>
      <c r="M27" s="404"/>
      <c r="N27" s="418"/>
      <c r="O27" s="36"/>
    </row>
    <row r="28" spans="1:15" ht="18" customHeight="1">
      <c r="A28" s="35" t="s">
        <v>152</v>
      </c>
      <c r="B28" s="48"/>
      <c r="C28" s="52">
        <f>SUM(C11:C13)</f>
        <v>33216.13599999998</v>
      </c>
      <c r="D28" s="50">
        <f aca="true" t="shared" si="6" ref="D28:O28">SUM(D11:D13)</f>
        <v>3326.867999999998</v>
      </c>
      <c r="E28" s="384">
        <f t="shared" si="6"/>
        <v>36543.00399999997</v>
      </c>
      <c r="F28" s="52">
        <f t="shared" si="6"/>
        <v>77038.62699999998</v>
      </c>
      <c r="G28" s="50">
        <f t="shared" si="6"/>
        <v>41981.07299999999</v>
      </c>
      <c r="H28" s="51">
        <f t="shared" si="6"/>
        <v>119019.69999999998</v>
      </c>
      <c r="I28" s="52">
        <f t="shared" si="6"/>
        <v>10113.791999999998</v>
      </c>
      <c r="J28" s="50">
        <f t="shared" si="6"/>
        <v>6026.237</v>
      </c>
      <c r="K28" s="51">
        <f t="shared" si="6"/>
        <v>16140.028999999999</v>
      </c>
      <c r="L28" s="52">
        <f t="shared" si="6"/>
        <v>87152.41899999998</v>
      </c>
      <c r="M28" s="405">
        <f t="shared" si="6"/>
        <v>48007.30999999999</v>
      </c>
      <c r="N28" s="419">
        <f t="shared" si="6"/>
        <v>135159.72899999996</v>
      </c>
      <c r="O28" s="49">
        <f t="shared" si="6"/>
        <v>171702.73299999995</v>
      </c>
    </row>
    <row r="29" spans="1:15" ht="18" customHeight="1" thickBot="1">
      <c r="A29" s="35" t="s">
        <v>153</v>
      </c>
      <c r="B29" s="48"/>
      <c r="C29" s="47">
        <f>SUM(C24:C26)</f>
        <v>36987.142</v>
      </c>
      <c r="D29" s="44">
        <f aca="true" t="shared" si="7" ref="D29:O29">SUM(D24:D26)</f>
        <v>3054.939599999999</v>
      </c>
      <c r="E29" s="385">
        <f t="shared" si="7"/>
        <v>40042.0816</v>
      </c>
      <c r="F29" s="46">
        <f t="shared" si="7"/>
        <v>83048.58600000001</v>
      </c>
      <c r="G29" s="44">
        <f t="shared" si="7"/>
        <v>45100.42000000001</v>
      </c>
      <c r="H29" s="45">
        <f t="shared" si="7"/>
        <v>128149.00600000001</v>
      </c>
      <c r="I29" s="46">
        <f t="shared" si="7"/>
        <v>12274.575</v>
      </c>
      <c r="J29" s="44">
        <f t="shared" si="7"/>
        <v>4415.138</v>
      </c>
      <c r="K29" s="45">
        <f t="shared" si="7"/>
        <v>16689.713</v>
      </c>
      <c r="L29" s="46">
        <f t="shared" si="7"/>
        <v>95323.161</v>
      </c>
      <c r="M29" s="406">
        <f t="shared" si="7"/>
        <v>49515.558000000005</v>
      </c>
      <c r="N29" s="420">
        <f t="shared" si="7"/>
        <v>144838.719</v>
      </c>
      <c r="O29" s="43">
        <f t="shared" si="7"/>
        <v>184880.80060000002</v>
      </c>
    </row>
    <row r="30" spans="1:15" ht="17.25" customHeight="1">
      <c r="A30" s="42" t="s">
        <v>3</v>
      </c>
      <c r="B30" s="41"/>
      <c r="C30" s="40"/>
      <c r="D30" s="39"/>
      <c r="E30" s="386"/>
      <c r="F30" s="40"/>
      <c r="G30" s="39"/>
      <c r="H30" s="37"/>
      <c r="I30" s="40"/>
      <c r="J30" s="39"/>
      <c r="K30" s="38"/>
      <c r="L30" s="85"/>
      <c r="M30" s="404"/>
      <c r="N30" s="421"/>
      <c r="O30" s="36"/>
    </row>
    <row r="31" spans="1:15" ht="17.25" customHeight="1">
      <c r="A31" s="35" t="s">
        <v>154</v>
      </c>
      <c r="B31" s="34"/>
      <c r="C31" s="444">
        <f>(C26/C13-1)*100</f>
        <v>20.498132793214886</v>
      </c>
      <c r="D31" s="445">
        <f aca="true" t="shared" si="8" ref="D31:O31">(D26/D13-1)*100</f>
        <v>-24.647795961090356</v>
      </c>
      <c r="E31" s="446">
        <f t="shared" si="8"/>
        <v>15.412303982914999</v>
      </c>
      <c r="F31" s="444">
        <f t="shared" si="8"/>
        <v>16.920793661534606</v>
      </c>
      <c r="G31" s="447">
        <f t="shared" si="8"/>
        <v>5.326427568003256</v>
      </c>
      <c r="H31" s="448">
        <f t="shared" si="8"/>
        <v>12.403431095913465</v>
      </c>
      <c r="I31" s="449">
        <f t="shared" si="8"/>
        <v>28.68199537509202</v>
      </c>
      <c r="J31" s="445">
        <f t="shared" si="8"/>
        <v>-0.2529583010450809</v>
      </c>
      <c r="K31" s="450">
        <f t="shared" si="8"/>
        <v>15.797332225133442</v>
      </c>
      <c r="L31" s="449">
        <f t="shared" si="8"/>
        <v>18.204835596013204</v>
      </c>
      <c r="M31" s="451">
        <f t="shared" si="8"/>
        <v>4.581315616752968</v>
      </c>
      <c r="N31" s="452">
        <f t="shared" si="8"/>
        <v>12.806737812033099</v>
      </c>
      <c r="O31" s="453">
        <f t="shared" si="8"/>
        <v>13.391967532570149</v>
      </c>
    </row>
    <row r="32" spans="1:15" ht="7.5" customHeight="1" thickBot="1">
      <c r="A32" s="33"/>
      <c r="B32" s="32"/>
      <c r="C32" s="31"/>
      <c r="D32" s="30"/>
      <c r="E32" s="387"/>
      <c r="F32" s="29"/>
      <c r="G32" s="27"/>
      <c r="H32" s="26"/>
      <c r="I32" s="29"/>
      <c r="J32" s="27"/>
      <c r="K32" s="28"/>
      <c r="L32" s="29"/>
      <c r="M32" s="407"/>
      <c r="N32" s="422"/>
      <c r="O32" s="25"/>
    </row>
    <row r="33" spans="1:15" ht="17.25" customHeight="1">
      <c r="A33" s="24" t="s">
        <v>2</v>
      </c>
      <c r="B33" s="23"/>
      <c r="C33" s="22"/>
      <c r="D33" s="21"/>
      <c r="E33" s="388"/>
      <c r="F33" s="20"/>
      <c r="G33" s="18"/>
      <c r="H33" s="17"/>
      <c r="I33" s="20"/>
      <c r="J33" s="18"/>
      <c r="K33" s="19"/>
      <c r="L33" s="20"/>
      <c r="M33" s="408"/>
      <c r="N33" s="423"/>
      <c r="O33" s="16"/>
    </row>
    <row r="34" spans="1:15" ht="17.25" customHeight="1" thickBot="1">
      <c r="A34" s="432" t="s">
        <v>155</v>
      </c>
      <c r="B34" s="15"/>
      <c r="C34" s="14">
        <f aca="true" t="shared" si="9" ref="C34:O34">(C29/C28-1)*100</f>
        <v>11.35293400773656</v>
      </c>
      <c r="D34" s="10">
        <f t="shared" si="9"/>
        <v>-8.173705719613745</v>
      </c>
      <c r="E34" s="389">
        <f t="shared" si="9"/>
        <v>9.575232512357301</v>
      </c>
      <c r="F34" s="14">
        <f t="shared" si="9"/>
        <v>7.801228077442279</v>
      </c>
      <c r="G34" s="13">
        <f t="shared" si="9"/>
        <v>7.430365107628445</v>
      </c>
      <c r="H34" s="9">
        <f t="shared" si="9"/>
        <v>7.670415905938288</v>
      </c>
      <c r="I34" s="12">
        <f t="shared" si="9"/>
        <v>21.36471661667556</v>
      </c>
      <c r="J34" s="10">
        <f t="shared" si="9"/>
        <v>-26.734743422802655</v>
      </c>
      <c r="K34" s="11">
        <f t="shared" si="9"/>
        <v>3.4057187877419626</v>
      </c>
      <c r="L34" s="12">
        <f t="shared" si="9"/>
        <v>9.375232602551176</v>
      </c>
      <c r="M34" s="409">
        <f t="shared" si="9"/>
        <v>3.14170487786134</v>
      </c>
      <c r="N34" s="424">
        <f t="shared" si="9"/>
        <v>7.161149309495918</v>
      </c>
      <c r="O34" s="8">
        <f t="shared" si="9"/>
        <v>7.674931767102433</v>
      </c>
    </row>
    <row r="35" spans="1:14" s="5" customFormat="1" ht="17.25" customHeight="1" thickTop="1">
      <c r="A35" s="84" t="s">
        <v>1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4" t="s">
        <v>0</v>
      </c>
    </row>
    <row r="37" spans="1:14" ht="409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409.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409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1:IV31 P34:IV34">
    <cfRule type="cellIs" priority="4" dxfId="101" operator="lessThan" stopIfTrue="1">
      <formula>0</formula>
    </cfRule>
  </conditionalFormatting>
  <conditionalFormatting sqref="C30:O34">
    <cfRule type="cellIs" priority="2" dxfId="102" operator="lessThan" stopIfTrue="1">
      <formula>0</formula>
    </cfRule>
    <cfRule type="cellIs" priority="3" dxfId="103" operator="greaterThanOrEqual" stopIfTrue="1">
      <formula>0</formula>
    </cfRule>
  </conditionalFormatting>
  <conditionalFormatting sqref="A31:B31 A34:B34">
    <cfRule type="cellIs" priority="1" dxfId="101" operator="lessThan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6"/>
  <sheetViews>
    <sheetView showGridLines="0" zoomScale="90" zoomScaleNormal="90" zoomScalePageLayoutView="0" workbookViewId="0" topLeftCell="A1">
      <selection activeCell="N9" sqref="N9:O21"/>
    </sheetView>
  </sheetViews>
  <sheetFormatPr defaultColWidth="9.140625" defaultRowHeight="15"/>
  <cols>
    <col min="1" max="1" width="23.7109375" style="88" customWidth="1"/>
    <col min="2" max="2" width="10.140625" style="88" customWidth="1"/>
    <col min="3" max="3" width="11.2812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28125" style="88" customWidth="1"/>
    <col min="9" max="9" width="7.7109375" style="88" bestFit="1" customWidth="1"/>
    <col min="10" max="10" width="10.00390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9.851562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44" t="s">
        <v>28</v>
      </c>
      <c r="O1" s="545"/>
      <c r="P1" s="545"/>
      <c r="Q1" s="546"/>
    </row>
    <row r="2" ht="7.5" customHeight="1" thickBot="1"/>
    <row r="3" spans="1:17" ht="24" customHeight="1">
      <c r="A3" s="552" t="s">
        <v>39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4"/>
    </row>
    <row r="4" spans="1:17" ht="18" customHeight="1" thickBot="1">
      <c r="A4" s="555" t="s">
        <v>38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7"/>
    </row>
    <row r="5" spans="1:17" ht="15" thickBot="1">
      <c r="A5" s="535" t="s">
        <v>37</v>
      </c>
      <c r="B5" s="547" t="s">
        <v>36</v>
      </c>
      <c r="C5" s="548"/>
      <c r="D5" s="548"/>
      <c r="E5" s="548"/>
      <c r="F5" s="549"/>
      <c r="G5" s="549"/>
      <c r="H5" s="549"/>
      <c r="I5" s="550"/>
      <c r="J5" s="548" t="s">
        <v>35</v>
      </c>
      <c r="K5" s="548"/>
      <c r="L5" s="548"/>
      <c r="M5" s="548"/>
      <c r="N5" s="548"/>
      <c r="O5" s="548"/>
      <c r="P5" s="548"/>
      <c r="Q5" s="551"/>
    </row>
    <row r="6" spans="1:17" s="489" customFormat="1" ht="25.5" customHeight="1" thickBot="1">
      <c r="A6" s="536"/>
      <c r="B6" s="532" t="s">
        <v>147</v>
      </c>
      <c r="C6" s="533"/>
      <c r="D6" s="534"/>
      <c r="E6" s="538" t="s">
        <v>34</v>
      </c>
      <c r="F6" s="532" t="s">
        <v>148</v>
      </c>
      <c r="G6" s="533"/>
      <c r="H6" s="534"/>
      <c r="I6" s="540" t="s">
        <v>33</v>
      </c>
      <c r="J6" s="532" t="s">
        <v>149</v>
      </c>
      <c r="K6" s="542"/>
      <c r="L6" s="543"/>
      <c r="M6" s="538" t="s">
        <v>34</v>
      </c>
      <c r="N6" s="532" t="s">
        <v>150</v>
      </c>
      <c r="O6" s="542"/>
      <c r="P6" s="543"/>
      <c r="Q6" s="538" t="s">
        <v>33</v>
      </c>
    </row>
    <row r="7" spans="1:17" s="110" customFormat="1" ht="15" thickBot="1">
      <c r="A7" s="537"/>
      <c r="B7" s="114" t="s">
        <v>22</v>
      </c>
      <c r="C7" s="111" t="s">
        <v>21</v>
      </c>
      <c r="D7" s="111" t="s">
        <v>17</v>
      </c>
      <c r="E7" s="539"/>
      <c r="F7" s="114" t="s">
        <v>22</v>
      </c>
      <c r="G7" s="112" t="s">
        <v>21</v>
      </c>
      <c r="H7" s="111" t="s">
        <v>17</v>
      </c>
      <c r="I7" s="541"/>
      <c r="J7" s="114" t="s">
        <v>22</v>
      </c>
      <c r="K7" s="111" t="s">
        <v>21</v>
      </c>
      <c r="L7" s="112" t="s">
        <v>17</v>
      </c>
      <c r="M7" s="539"/>
      <c r="N7" s="113" t="s">
        <v>22</v>
      </c>
      <c r="O7" s="112" t="s">
        <v>21</v>
      </c>
      <c r="P7" s="111" t="s">
        <v>17</v>
      </c>
      <c r="Q7" s="539"/>
    </row>
    <row r="8" spans="1:17" s="91" customFormat="1" ht="17.25" customHeight="1" thickBot="1">
      <c r="A8" s="109" t="s">
        <v>24</v>
      </c>
      <c r="B8" s="105">
        <f>SUM(B9:B21)</f>
        <v>1720177</v>
      </c>
      <c r="C8" s="104">
        <f>SUM(C9:C21)</f>
        <v>65560</v>
      </c>
      <c r="D8" s="104">
        <f aca="true" t="shared" si="0" ref="D8:D18">C8+B8</f>
        <v>1785737</v>
      </c>
      <c r="E8" s="106">
        <f aca="true" t="shared" si="1" ref="E8:E18">(D8/$D$8)</f>
        <v>1</v>
      </c>
      <c r="F8" s="105">
        <f>SUM(F9:F21)</f>
        <v>1582445</v>
      </c>
      <c r="G8" s="104">
        <f>SUM(G9:G21)</f>
        <v>67761</v>
      </c>
      <c r="H8" s="104">
        <f aca="true" t="shared" si="2" ref="H8:H18">G8+F8</f>
        <v>1650206</v>
      </c>
      <c r="I8" s="103">
        <f aca="true" t="shared" si="3" ref="I8:I17">(D8/H8-1)*100</f>
        <v>8.212974622562275</v>
      </c>
      <c r="J8" s="108">
        <f>SUM(J9:J21)</f>
        <v>5073899</v>
      </c>
      <c r="K8" s="107">
        <f>SUM(K9:K21)</f>
        <v>205529</v>
      </c>
      <c r="L8" s="104">
        <f aca="true" t="shared" si="4" ref="L8:L18">K8+J8</f>
        <v>5279428</v>
      </c>
      <c r="M8" s="106">
        <f aca="true" t="shared" si="5" ref="M8:M18">(L8/$L$8)</f>
        <v>1</v>
      </c>
      <c r="N8" s="105">
        <f>SUM(N9:N21)</f>
        <v>4611029</v>
      </c>
      <c r="O8" s="104">
        <f>SUM(O9:O21)</f>
        <v>207045</v>
      </c>
      <c r="P8" s="104">
        <f aca="true" t="shared" si="6" ref="P8:P18">O8+N8</f>
        <v>4818074</v>
      </c>
      <c r="Q8" s="103">
        <f aca="true" t="shared" si="7" ref="Q8:Q17">(L8/P8-1)*100</f>
        <v>9.57548597219553</v>
      </c>
    </row>
    <row r="9" spans="1:17" s="91" customFormat="1" ht="18" customHeight="1" thickTop="1">
      <c r="A9" s="102" t="s">
        <v>156</v>
      </c>
      <c r="B9" s="99">
        <v>1041671</v>
      </c>
      <c r="C9" s="98">
        <v>26873</v>
      </c>
      <c r="D9" s="98">
        <f t="shared" si="0"/>
        <v>1068544</v>
      </c>
      <c r="E9" s="100">
        <f t="shared" si="1"/>
        <v>0.5983770286441956</v>
      </c>
      <c r="F9" s="99">
        <v>943514</v>
      </c>
      <c r="G9" s="98">
        <v>21972</v>
      </c>
      <c r="H9" s="98">
        <f t="shared" si="2"/>
        <v>965486</v>
      </c>
      <c r="I9" s="101">
        <f t="shared" si="3"/>
        <v>10.674209672641544</v>
      </c>
      <c r="J9" s="99">
        <v>3031979</v>
      </c>
      <c r="K9" s="98">
        <v>89348</v>
      </c>
      <c r="L9" s="98">
        <f t="shared" si="4"/>
        <v>3121327</v>
      </c>
      <c r="M9" s="100">
        <f t="shared" si="5"/>
        <v>0.591224465983815</v>
      </c>
      <c r="N9" s="99">
        <v>2674958</v>
      </c>
      <c r="O9" s="98">
        <v>68584</v>
      </c>
      <c r="P9" s="98">
        <f t="shared" si="6"/>
        <v>2743542</v>
      </c>
      <c r="Q9" s="97">
        <f t="shared" si="7"/>
        <v>13.76997326813294</v>
      </c>
    </row>
    <row r="10" spans="1:17" s="91" customFormat="1" ht="18" customHeight="1">
      <c r="A10" s="102" t="s">
        <v>157</v>
      </c>
      <c r="B10" s="99">
        <v>274314</v>
      </c>
      <c r="C10" s="98">
        <v>3366</v>
      </c>
      <c r="D10" s="98">
        <f t="shared" si="0"/>
        <v>277680</v>
      </c>
      <c r="E10" s="100">
        <f t="shared" si="1"/>
        <v>0.15549882205498347</v>
      </c>
      <c r="F10" s="99">
        <v>252493</v>
      </c>
      <c r="G10" s="98"/>
      <c r="H10" s="98">
        <f t="shared" si="2"/>
        <v>252493</v>
      </c>
      <c r="I10" s="101">
        <f t="shared" si="3"/>
        <v>9.97532604864293</v>
      </c>
      <c r="J10" s="99">
        <v>876438</v>
      </c>
      <c r="K10" s="98">
        <v>4466</v>
      </c>
      <c r="L10" s="98">
        <f t="shared" si="4"/>
        <v>880904</v>
      </c>
      <c r="M10" s="100">
        <f t="shared" si="5"/>
        <v>0.16685595484965415</v>
      </c>
      <c r="N10" s="99">
        <v>748412</v>
      </c>
      <c r="O10" s="98"/>
      <c r="P10" s="98">
        <f t="shared" si="6"/>
        <v>748412</v>
      </c>
      <c r="Q10" s="97">
        <f t="shared" si="7"/>
        <v>17.703083328434065</v>
      </c>
    </row>
    <row r="11" spans="1:17" s="91" customFormat="1" ht="18" customHeight="1">
      <c r="A11" s="102" t="s">
        <v>158</v>
      </c>
      <c r="B11" s="99">
        <v>198599</v>
      </c>
      <c r="C11" s="98">
        <v>0</v>
      </c>
      <c r="D11" s="98">
        <f t="shared" si="0"/>
        <v>198599</v>
      </c>
      <c r="E11" s="100">
        <f t="shared" si="1"/>
        <v>0.11121402535759745</v>
      </c>
      <c r="F11" s="99">
        <v>171168</v>
      </c>
      <c r="G11" s="98"/>
      <c r="H11" s="98">
        <f t="shared" si="2"/>
        <v>171168</v>
      </c>
      <c r="I11" s="101">
        <f t="shared" si="3"/>
        <v>16.025775845952506</v>
      </c>
      <c r="J11" s="99">
        <v>587292</v>
      </c>
      <c r="K11" s="98"/>
      <c r="L11" s="98">
        <f t="shared" si="4"/>
        <v>587292</v>
      </c>
      <c r="M11" s="100">
        <f t="shared" si="5"/>
        <v>0.11124159662751343</v>
      </c>
      <c r="N11" s="99">
        <v>513779</v>
      </c>
      <c r="O11" s="98"/>
      <c r="P11" s="98">
        <f t="shared" si="6"/>
        <v>513779</v>
      </c>
      <c r="Q11" s="97">
        <f t="shared" si="7"/>
        <v>14.30829208667539</v>
      </c>
    </row>
    <row r="12" spans="1:17" s="91" customFormat="1" ht="18" customHeight="1">
      <c r="A12" s="102" t="s">
        <v>159</v>
      </c>
      <c r="B12" s="99">
        <v>77252</v>
      </c>
      <c r="C12" s="98">
        <v>1220</v>
      </c>
      <c r="D12" s="98">
        <f t="shared" si="0"/>
        <v>78472</v>
      </c>
      <c r="E12" s="100">
        <f t="shared" si="1"/>
        <v>0.04394376103535963</v>
      </c>
      <c r="F12" s="99">
        <v>69340</v>
      </c>
      <c r="G12" s="98"/>
      <c r="H12" s="98">
        <f t="shared" si="2"/>
        <v>69340</v>
      </c>
      <c r="I12" s="101">
        <f t="shared" si="3"/>
        <v>13.16988751081627</v>
      </c>
      <c r="J12" s="99">
        <v>222646</v>
      </c>
      <c r="K12" s="98">
        <v>3666</v>
      </c>
      <c r="L12" s="98">
        <f t="shared" si="4"/>
        <v>226312</v>
      </c>
      <c r="M12" s="100">
        <f t="shared" si="5"/>
        <v>0.042866765111674976</v>
      </c>
      <c r="N12" s="99">
        <v>200390</v>
      </c>
      <c r="O12" s="98">
        <v>17</v>
      </c>
      <c r="P12" s="98">
        <f t="shared" si="6"/>
        <v>200407</v>
      </c>
      <c r="Q12" s="97">
        <f t="shared" si="7"/>
        <v>12.926195192782686</v>
      </c>
    </row>
    <row r="13" spans="1:17" s="91" customFormat="1" ht="18" customHeight="1">
      <c r="A13" s="102" t="s">
        <v>160</v>
      </c>
      <c r="B13" s="99">
        <v>74286</v>
      </c>
      <c r="C13" s="98">
        <v>0</v>
      </c>
      <c r="D13" s="98">
        <f>C13+B13</f>
        <v>74286</v>
      </c>
      <c r="E13" s="100">
        <f>(D13/$D$8)</f>
        <v>0.04159963085269555</v>
      </c>
      <c r="F13" s="99">
        <v>58911</v>
      </c>
      <c r="G13" s="98"/>
      <c r="H13" s="98">
        <f>G13+F13</f>
        <v>58911</v>
      </c>
      <c r="I13" s="101">
        <f t="shared" si="3"/>
        <v>26.098691246117035</v>
      </c>
      <c r="J13" s="99">
        <v>211355</v>
      </c>
      <c r="K13" s="98"/>
      <c r="L13" s="98">
        <f>K13+J13</f>
        <v>211355</v>
      </c>
      <c r="M13" s="100">
        <f>(L13/$L$8)</f>
        <v>0.040033693044019165</v>
      </c>
      <c r="N13" s="99">
        <v>172318</v>
      </c>
      <c r="O13" s="98"/>
      <c r="P13" s="98">
        <f>O13+N13</f>
        <v>172318</v>
      </c>
      <c r="Q13" s="97">
        <f t="shared" si="7"/>
        <v>22.654046588284448</v>
      </c>
    </row>
    <row r="14" spans="1:17" s="91" customFormat="1" ht="18" customHeight="1">
      <c r="A14" s="102" t="s">
        <v>161</v>
      </c>
      <c r="B14" s="99">
        <v>28089</v>
      </c>
      <c r="C14" s="98">
        <v>0</v>
      </c>
      <c r="D14" s="98">
        <f>C14+B14</f>
        <v>28089</v>
      </c>
      <c r="E14" s="100">
        <f>(D14/$D$8)</f>
        <v>0.01572963991898023</v>
      </c>
      <c r="F14" s="99">
        <v>22657</v>
      </c>
      <c r="G14" s="98"/>
      <c r="H14" s="98">
        <f>G14+F14</f>
        <v>22657</v>
      </c>
      <c r="I14" s="101">
        <f>(D14/H14-1)*100</f>
        <v>23.974930485059808</v>
      </c>
      <c r="J14" s="99">
        <v>74611</v>
      </c>
      <c r="K14" s="98"/>
      <c r="L14" s="98">
        <f>K14+J14</f>
        <v>74611</v>
      </c>
      <c r="M14" s="100">
        <f>(L14/$L$8)</f>
        <v>0.014132402222361968</v>
      </c>
      <c r="N14" s="99">
        <v>68782</v>
      </c>
      <c r="O14" s="98"/>
      <c r="P14" s="98">
        <f>O14+N14</f>
        <v>68782</v>
      </c>
      <c r="Q14" s="97">
        <f>(L14/P14-1)*100</f>
        <v>8.474600913029562</v>
      </c>
    </row>
    <row r="15" spans="1:17" s="91" customFormat="1" ht="18" customHeight="1">
      <c r="A15" s="102" t="s">
        <v>162</v>
      </c>
      <c r="B15" s="99">
        <v>25966</v>
      </c>
      <c r="C15" s="98">
        <v>0</v>
      </c>
      <c r="D15" s="98">
        <f>C15+B15</f>
        <v>25966</v>
      </c>
      <c r="E15" s="100">
        <f>(D15/$D$8)</f>
        <v>0.014540775041341474</v>
      </c>
      <c r="F15" s="99">
        <v>64362</v>
      </c>
      <c r="G15" s="98"/>
      <c r="H15" s="98">
        <f>G15+F15</f>
        <v>64362</v>
      </c>
      <c r="I15" s="101">
        <f>(D15/H15-1)*100</f>
        <v>-59.65631894596191</v>
      </c>
      <c r="J15" s="99">
        <v>69578</v>
      </c>
      <c r="K15" s="98"/>
      <c r="L15" s="98">
        <f>K15+J15</f>
        <v>69578</v>
      </c>
      <c r="M15" s="100">
        <f>(L15/$L$8)</f>
        <v>0.013179079248736795</v>
      </c>
      <c r="N15" s="99">
        <v>232390</v>
      </c>
      <c r="O15" s="98"/>
      <c r="P15" s="98">
        <f>O15+N15</f>
        <v>232390</v>
      </c>
      <c r="Q15" s="97">
        <f>(L15/P15-1)*100</f>
        <v>-70.05981324497613</v>
      </c>
    </row>
    <row r="16" spans="1:20" s="91" customFormat="1" ht="18" customHeight="1">
      <c r="A16" s="102" t="s">
        <v>163</v>
      </c>
      <c r="B16" s="99">
        <v>0</v>
      </c>
      <c r="C16" s="98">
        <v>8829</v>
      </c>
      <c r="D16" s="98">
        <f>C16+B16</f>
        <v>8829</v>
      </c>
      <c r="E16" s="100">
        <f>(D16/$D$8)</f>
        <v>0.00494417711006716</v>
      </c>
      <c r="F16" s="99"/>
      <c r="G16" s="98">
        <v>15742</v>
      </c>
      <c r="H16" s="98">
        <f>G16+F16</f>
        <v>15742</v>
      </c>
      <c r="I16" s="101">
        <f>(D16/H16-1)*100</f>
        <v>-43.9143692034049</v>
      </c>
      <c r="J16" s="99"/>
      <c r="K16" s="98">
        <v>32105</v>
      </c>
      <c r="L16" s="98">
        <f>K16+J16</f>
        <v>32105</v>
      </c>
      <c r="M16" s="100">
        <f>(L16/$L$8)</f>
        <v>0.006081151215624117</v>
      </c>
      <c r="N16" s="99"/>
      <c r="O16" s="98">
        <v>54559</v>
      </c>
      <c r="P16" s="98">
        <f>O16+N16</f>
        <v>54559</v>
      </c>
      <c r="Q16" s="97">
        <f>(L16/P16-1)*100</f>
        <v>-41.15544639747796</v>
      </c>
      <c r="T16" s="487"/>
    </row>
    <row r="17" spans="1:17" s="91" customFormat="1" ht="18" customHeight="1">
      <c r="A17" s="102" t="s">
        <v>164</v>
      </c>
      <c r="B17" s="99">
        <v>0</v>
      </c>
      <c r="C17" s="98">
        <v>5640</v>
      </c>
      <c r="D17" s="98">
        <f>C17+B17</f>
        <v>5640</v>
      </c>
      <c r="E17" s="100">
        <f>(D17/$D$8)</f>
        <v>0.0031583598256630175</v>
      </c>
      <c r="F17" s="99"/>
      <c r="G17" s="98">
        <v>8587</v>
      </c>
      <c r="H17" s="98">
        <f>G17+F17</f>
        <v>8587</v>
      </c>
      <c r="I17" s="101">
        <f>(D17/H17-1)*100</f>
        <v>-34.31931990217771</v>
      </c>
      <c r="J17" s="99"/>
      <c r="K17" s="98">
        <v>17092</v>
      </c>
      <c r="L17" s="98">
        <f>K17+J17</f>
        <v>17092</v>
      </c>
      <c r="M17" s="100">
        <f>(L17/$L$8)</f>
        <v>0.0032374719382478557</v>
      </c>
      <c r="N17" s="99"/>
      <c r="O17" s="98">
        <v>23041</v>
      </c>
      <c r="P17" s="98">
        <f>O17+N17</f>
        <v>23041</v>
      </c>
      <c r="Q17" s="97">
        <f>(L17/P17-1)*100</f>
        <v>-25.819191875352633</v>
      </c>
    </row>
    <row r="18" spans="1:17" s="91" customFormat="1" ht="18" customHeight="1">
      <c r="A18" s="102" t="s">
        <v>165</v>
      </c>
      <c r="B18" s="99">
        <v>0</v>
      </c>
      <c r="C18" s="98">
        <v>4367</v>
      </c>
      <c r="D18" s="98">
        <f>C18+B18</f>
        <v>4367</v>
      </c>
      <c r="E18" s="100">
        <f>(D18/$D$8)</f>
        <v>0.002445488893381276</v>
      </c>
      <c r="F18" s="99"/>
      <c r="G18" s="98">
        <v>2909</v>
      </c>
      <c r="H18" s="98">
        <f>G18+F18</f>
        <v>2909</v>
      </c>
      <c r="I18" s="101">
        <f>(D18/H18-1)*100</f>
        <v>50.12031625988311</v>
      </c>
      <c r="J18" s="99"/>
      <c r="K18" s="98">
        <v>11267</v>
      </c>
      <c r="L18" s="98">
        <f>K18+J18</f>
        <v>11267</v>
      </c>
      <c r="M18" s="100">
        <f>(L18/$L$8)</f>
        <v>0.0021341327128620753</v>
      </c>
      <c r="N18" s="99"/>
      <c r="O18" s="98">
        <v>5944</v>
      </c>
      <c r="P18" s="98">
        <f>O18+N18</f>
        <v>5944</v>
      </c>
      <c r="Q18" s="97">
        <f>(L18/P18-1)*100</f>
        <v>89.55248990578735</v>
      </c>
    </row>
    <row r="19" spans="1:17" s="91" customFormat="1" ht="18" customHeight="1">
      <c r="A19" s="467" t="s">
        <v>166</v>
      </c>
      <c r="B19" s="468">
        <v>0</v>
      </c>
      <c r="C19" s="469">
        <v>3296</v>
      </c>
      <c r="D19" s="469">
        <f>C19+B19</f>
        <v>3296</v>
      </c>
      <c r="E19" s="470">
        <f>(D19/$D$8)</f>
        <v>0.0018457365222314373</v>
      </c>
      <c r="F19" s="468"/>
      <c r="G19" s="469">
        <v>2261</v>
      </c>
      <c r="H19" s="469">
        <f>G19+F19</f>
        <v>2261</v>
      </c>
      <c r="I19" s="471">
        <f>(D19/H19-1)*100</f>
        <v>45.77620521892967</v>
      </c>
      <c r="J19" s="468"/>
      <c r="K19" s="469">
        <v>10891</v>
      </c>
      <c r="L19" s="469">
        <f>K19+J19</f>
        <v>10891</v>
      </c>
      <c r="M19" s="470">
        <f>(L19/$L$8)</f>
        <v>0.0020629128761676455</v>
      </c>
      <c r="N19" s="468"/>
      <c r="O19" s="469">
        <v>9334</v>
      </c>
      <c r="P19" s="469">
        <f>O19+N19</f>
        <v>9334</v>
      </c>
      <c r="Q19" s="472">
        <f>(L19/P19-1)*100</f>
        <v>16.68095136061709</v>
      </c>
    </row>
    <row r="20" spans="1:17" s="91" customFormat="1" ht="18" customHeight="1">
      <c r="A20" s="102" t="s">
        <v>167</v>
      </c>
      <c r="B20" s="99">
        <v>0</v>
      </c>
      <c r="C20" s="98">
        <v>1005</v>
      </c>
      <c r="D20" s="98">
        <f>C20+B20</f>
        <v>1005</v>
      </c>
      <c r="E20" s="100">
        <f>(D20/$D$8)</f>
        <v>0.000562792841275059</v>
      </c>
      <c r="F20" s="99"/>
      <c r="G20" s="98">
        <v>1197</v>
      </c>
      <c r="H20" s="98">
        <f>G20+F20</f>
        <v>1197</v>
      </c>
      <c r="I20" s="101">
        <f>(D20/H20-1)*100</f>
        <v>-16.040100250626566</v>
      </c>
      <c r="J20" s="99"/>
      <c r="K20" s="98">
        <v>3256</v>
      </c>
      <c r="L20" s="98">
        <f>K20+J20</f>
        <v>3256</v>
      </c>
      <c r="M20" s="100">
        <f>(L20/$L$8)</f>
        <v>0.0006167334794602748</v>
      </c>
      <c r="N20" s="99"/>
      <c r="O20" s="98">
        <v>3396</v>
      </c>
      <c r="P20" s="98">
        <f>O20+N20</f>
        <v>3396</v>
      </c>
      <c r="Q20" s="97">
        <f>(L20/P20-1)*100</f>
        <v>-4.122497055359242</v>
      </c>
    </row>
    <row r="21" spans="1:17" s="91" customFormat="1" ht="18" customHeight="1" thickBot="1">
      <c r="A21" s="96" t="s">
        <v>168</v>
      </c>
      <c r="B21" s="93">
        <v>0</v>
      </c>
      <c r="C21" s="92">
        <v>10964</v>
      </c>
      <c r="D21" s="92">
        <f>C21+B21</f>
        <v>10964</v>
      </c>
      <c r="E21" s="94">
        <f>(D21/$D$8)</f>
        <v>0.006139761902228604</v>
      </c>
      <c r="F21" s="93">
        <v>0</v>
      </c>
      <c r="G21" s="92">
        <v>15093</v>
      </c>
      <c r="H21" s="92">
        <f>G21+F21</f>
        <v>15093</v>
      </c>
      <c r="I21" s="95">
        <f>(D21/H21-1)*100</f>
        <v>-27.35705293844829</v>
      </c>
      <c r="J21" s="93">
        <v>0</v>
      </c>
      <c r="K21" s="92">
        <v>33438</v>
      </c>
      <c r="L21" s="92">
        <f>K21+J21</f>
        <v>33438</v>
      </c>
      <c r="M21" s="94">
        <f>(L21/$L$8)</f>
        <v>0.006333640689862614</v>
      </c>
      <c r="N21" s="93">
        <v>0</v>
      </c>
      <c r="O21" s="92">
        <v>42170</v>
      </c>
      <c r="P21" s="92">
        <f>O21+N21</f>
        <v>42170</v>
      </c>
      <c r="Q21" s="425">
        <f>(L21/P21-1)*100</f>
        <v>-20.70666350486128</v>
      </c>
    </row>
    <row r="22" s="90" customFormat="1" ht="13.5">
      <c r="A22" s="89" t="s">
        <v>145</v>
      </c>
    </row>
    <row r="23" ht="14.25">
      <c r="A23" s="89" t="s">
        <v>0</v>
      </c>
    </row>
    <row r="26" ht="14.25">
      <c r="B26" s="488"/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2:Q65536 I22:I65536 Q3 I3 I5 Q5">
    <cfRule type="cellIs" priority="3" dxfId="101" operator="lessThan" stopIfTrue="1">
      <formula>0</formula>
    </cfRule>
  </conditionalFormatting>
  <conditionalFormatting sqref="Q8:Q21 I8:I21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6" topLeftCell="A1" activePane="topLeft" state="split"/>
      <selection pane="topLeft" activeCell="A15" sqref="A15:Q22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2812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28125" style="88" customWidth="1"/>
    <col min="11" max="11" width="11.28125" style="88" customWidth="1"/>
    <col min="12" max="12" width="8.140625" style="88" bestFit="1" customWidth="1"/>
    <col min="13" max="13" width="10.2812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44" t="s">
        <v>28</v>
      </c>
      <c r="O1" s="545"/>
      <c r="P1" s="545"/>
      <c r="Q1" s="546"/>
    </row>
    <row r="2" ht="7.5" customHeight="1" thickBot="1"/>
    <row r="3" spans="1:17" ht="24" customHeight="1">
      <c r="A3" s="552" t="s">
        <v>41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4"/>
    </row>
    <row r="4" spans="1:17" ht="16.5" customHeight="1" thickBot="1">
      <c r="A4" s="555" t="s">
        <v>38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7"/>
    </row>
    <row r="5" spans="1:17" ht="15" thickBot="1">
      <c r="A5" s="561" t="s">
        <v>37</v>
      </c>
      <c r="B5" s="547" t="s">
        <v>36</v>
      </c>
      <c r="C5" s="548"/>
      <c r="D5" s="548"/>
      <c r="E5" s="548"/>
      <c r="F5" s="549"/>
      <c r="G5" s="549"/>
      <c r="H5" s="549"/>
      <c r="I5" s="550"/>
      <c r="J5" s="548" t="s">
        <v>35</v>
      </c>
      <c r="K5" s="548"/>
      <c r="L5" s="548"/>
      <c r="M5" s="548"/>
      <c r="N5" s="548"/>
      <c r="O5" s="548"/>
      <c r="P5" s="548"/>
      <c r="Q5" s="551"/>
    </row>
    <row r="6" spans="1:17" s="115" customFormat="1" ht="25.5" customHeight="1" thickBot="1">
      <c r="A6" s="562"/>
      <c r="B6" s="558" t="s">
        <v>147</v>
      </c>
      <c r="C6" s="559"/>
      <c r="D6" s="560"/>
      <c r="E6" s="538" t="s">
        <v>34</v>
      </c>
      <c r="F6" s="558" t="s">
        <v>148</v>
      </c>
      <c r="G6" s="559"/>
      <c r="H6" s="560"/>
      <c r="I6" s="540" t="s">
        <v>33</v>
      </c>
      <c r="J6" s="558" t="s">
        <v>149</v>
      </c>
      <c r="K6" s="559"/>
      <c r="L6" s="560"/>
      <c r="M6" s="538" t="s">
        <v>34</v>
      </c>
      <c r="N6" s="558" t="s">
        <v>150</v>
      </c>
      <c r="O6" s="559"/>
      <c r="P6" s="560"/>
      <c r="Q6" s="538" t="s">
        <v>33</v>
      </c>
    </row>
    <row r="7" spans="1:17" s="110" customFormat="1" ht="15" thickBot="1">
      <c r="A7" s="563"/>
      <c r="B7" s="114" t="s">
        <v>22</v>
      </c>
      <c r="C7" s="111" t="s">
        <v>21</v>
      </c>
      <c r="D7" s="111" t="s">
        <v>17</v>
      </c>
      <c r="E7" s="539"/>
      <c r="F7" s="114" t="s">
        <v>22</v>
      </c>
      <c r="G7" s="112" t="s">
        <v>21</v>
      </c>
      <c r="H7" s="111" t="s">
        <v>17</v>
      </c>
      <c r="I7" s="541"/>
      <c r="J7" s="114" t="s">
        <v>22</v>
      </c>
      <c r="K7" s="111" t="s">
        <v>21</v>
      </c>
      <c r="L7" s="112" t="s">
        <v>17</v>
      </c>
      <c r="M7" s="539"/>
      <c r="N7" s="113" t="s">
        <v>22</v>
      </c>
      <c r="O7" s="112" t="s">
        <v>21</v>
      </c>
      <c r="P7" s="111" t="s">
        <v>17</v>
      </c>
      <c r="Q7" s="539"/>
    </row>
    <row r="8" spans="1:17" s="117" customFormat="1" ht="17.25" customHeight="1" thickBot="1">
      <c r="A8" s="122" t="s">
        <v>24</v>
      </c>
      <c r="B8" s="120">
        <f>SUM(B9:B22)</f>
        <v>13973.524999999996</v>
      </c>
      <c r="C8" s="119">
        <f>SUM(C9:C22)</f>
        <v>1109.357</v>
      </c>
      <c r="D8" s="119">
        <f>C8+B8</f>
        <v>15082.881999999996</v>
      </c>
      <c r="E8" s="121">
        <f>(D8/$D$8)</f>
        <v>1</v>
      </c>
      <c r="F8" s="120">
        <f>SUM(F9:F22)</f>
        <v>11596.465999999999</v>
      </c>
      <c r="G8" s="119">
        <f>SUM(G9:G22)</f>
        <v>1472.2290000000003</v>
      </c>
      <c r="H8" s="119">
        <f>G8+F8</f>
        <v>13068.695</v>
      </c>
      <c r="I8" s="118">
        <f>(D8/H8-1)*100</f>
        <v>15.412303982914866</v>
      </c>
      <c r="J8" s="120">
        <f>SUM(J9:J22)</f>
        <v>36987.142</v>
      </c>
      <c r="K8" s="119">
        <f>SUM(K9:K22)</f>
        <v>3054.9396</v>
      </c>
      <c r="L8" s="119">
        <f>K8+J8</f>
        <v>40042.0816</v>
      </c>
      <c r="M8" s="121">
        <f>(L8/$L$8)</f>
        <v>1</v>
      </c>
      <c r="N8" s="120">
        <f>SUM(N9:N22)</f>
        <v>33216.13600000002</v>
      </c>
      <c r="O8" s="119">
        <f>SUM(O9:O22)</f>
        <v>3326.868000000001</v>
      </c>
      <c r="P8" s="119">
        <f>O8+N8</f>
        <v>36543.00400000002</v>
      </c>
      <c r="Q8" s="118">
        <f aca="true" t="shared" si="0" ref="Q8:Q22">(L8/P8-1)*100</f>
        <v>9.575232512357147</v>
      </c>
    </row>
    <row r="9" spans="1:17" s="91" customFormat="1" ht="17.25" customHeight="1" thickTop="1">
      <c r="A9" s="102" t="s">
        <v>156</v>
      </c>
      <c r="B9" s="99">
        <v>5816.837000000001</v>
      </c>
      <c r="C9" s="98">
        <v>150.34099999999998</v>
      </c>
      <c r="D9" s="98">
        <f>C9+B9</f>
        <v>5967.178000000002</v>
      </c>
      <c r="E9" s="100">
        <f>(D9/$D$8)</f>
        <v>0.39562584922430627</v>
      </c>
      <c r="F9" s="99">
        <v>4412.015</v>
      </c>
      <c r="G9" s="98">
        <v>212.08499999999998</v>
      </c>
      <c r="H9" s="98">
        <f>G9+F9</f>
        <v>4624.1</v>
      </c>
      <c r="I9" s="101">
        <f>(D9/H9-1)*100</f>
        <v>29.045176358642788</v>
      </c>
      <c r="J9" s="99">
        <v>14965.073999999995</v>
      </c>
      <c r="K9" s="98">
        <v>510.8960000000001</v>
      </c>
      <c r="L9" s="98">
        <f>K9+J9</f>
        <v>15475.969999999996</v>
      </c>
      <c r="M9" s="100">
        <f>(L9/$L$8)</f>
        <v>0.38649264427851315</v>
      </c>
      <c r="N9" s="99">
        <v>11997.993000000004</v>
      </c>
      <c r="O9" s="98">
        <v>628.076</v>
      </c>
      <c r="P9" s="98">
        <f>O9+N9</f>
        <v>12626.069000000003</v>
      </c>
      <c r="Q9" s="97">
        <f t="shared" si="0"/>
        <v>22.571562059418437</v>
      </c>
    </row>
    <row r="10" spans="1:17" s="91" customFormat="1" ht="17.25" customHeight="1">
      <c r="A10" s="102" t="s">
        <v>169</v>
      </c>
      <c r="B10" s="99">
        <v>2572.551</v>
      </c>
      <c r="C10" s="98">
        <v>0</v>
      </c>
      <c r="D10" s="98">
        <f>C10+B10</f>
        <v>2572.551</v>
      </c>
      <c r="E10" s="100">
        <f>(D10/$D$8)</f>
        <v>0.17056097103988485</v>
      </c>
      <c r="F10" s="99">
        <v>2152.612</v>
      </c>
      <c r="G10" s="98"/>
      <c r="H10" s="98">
        <f>G10+F10</f>
        <v>2152.612</v>
      </c>
      <c r="I10" s="101">
        <f>(D10/H10-1)*100</f>
        <v>19.508346139480782</v>
      </c>
      <c r="J10" s="99">
        <v>7503.169</v>
      </c>
      <c r="K10" s="98"/>
      <c r="L10" s="98">
        <f>K10+J10</f>
        <v>7503.169</v>
      </c>
      <c r="M10" s="100">
        <f>(L10/$L$8)</f>
        <v>0.18738209154441163</v>
      </c>
      <c r="N10" s="99">
        <v>7421.825999999998</v>
      </c>
      <c r="O10" s="98"/>
      <c r="P10" s="98">
        <f>O10+N10</f>
        <v>7421.825999999998</v>
      </c>
      <c r="Q10" s="97">
        <f t="shared" si="0"/>
        <v>1.0959971306252925</v>
      </c>
    </row>
    <row r="11" spans="1:17" s="91" customFormat="1" ht="17.25" customHeight="1">
      <c r="A11" s="102" t="s">
        <v>157</v>
      </c>
      <c r="B11" s="99">
        <v>1951.121</v>
      </c>
      <c r="C11" s="98">
        <v>62.394999999999996</v>
      </c>
      <c r="D11" s="98">
        <f>C11+B11</f>
        <v>2013.516</v>
      </c>
      <c r="E11" s="100">
        <f>(D11/$D$8)</f>
        <v>0.1334967680579879</v>
      </c>
      <c r="F11" s="99">
        <v>1755.9999999999986</v>
      </c>
      <c r="G11" s="98"/>
      <c r="H11" s="98">
        <f>G11+F11</f>
        <v>1755.9999999999986</v>
      </c>
      <c r="I11" s="101">
        <f>(D11/H11-1)*100</f>
        <v>14.664920273348603</v>
      </c>
      <c r="J11" s="99">
        <v>5475.445000000003</v>
      </c>
      <c r="K11" s="98">
        <v>87.499</v>
      </c>
      <c r="L11" s="98">
        <f>K11+J11</f>
        <v>5562.944000000003</v>
      </c>
      <c r="M11" s="100">
        <f>(L11/$L$8)</f>
        <v>0.13892744277310506</v>
      </c>
      <c r="N11" s="99">
        <v>5121.742000000015</v>
      </c>
      <c r="O11" s="98"/>
      <c r="P11" s="98">
        <f>O11+N11</f>
        <v>5121.742000000015</v>
      </c>
      <c r="Q11" s="97">
        <f t="shared" si="0"/>
        <v>8.61429568299199</v>
      </c>
    </row>
    <row r="12" spans="1:17" s="91" customFormat="1" ht="17.25" customHeight="1">
      <c r="A12" s="102" t="s">
        <v>170</v>
      </c>
      <c r="B12" s="99">
        <v>1220.1379999999997</v>
      </c>
      <c r="C12" s="98">
        <v>0</v>
      </c>
      <c r="D12" s="98">
        <f aca="true" t="shared" si="1" ref="D12:D19">C12+B12</f>
        <v>1220.1379999999997</v>
      </c>
      <c r="E12" s="100">
        <f aca="true" t="shared" si="2" ref="E12:E19">(D12/$D$8)</f>
        <v>0.08089554768113945</v>
      </c>
      <c r="F12" s="99">
        <v>1367.2179999999998</v>
      </c>
      <c r="G12" s="98"/>
      <c r="H12" s="98">
        <f aca="true" t="shared" si="3" ref="H12:H19">G12+F12</f>
        <v>1367.2179999999998</v>
      </c>
      <c r="I12" s="101">
        <f aca="true" t="shared" si="4" ref="I12:I19">(D12/H12-1)*100</f>
        <v>-10.757611441628189</v>
      </c>
      <c r="J12" s="99">
        <v>2735.6059999999998</v>
      </c>
      <c r="K12" s="98"/>
      <c r="L12" s="98">
        <f aca="true" t="shared" si="5" ref="L12:L19">K12+J12</f>
        <v>2735.6059999999998</v>
      </c>
      <c r="M12" s="100">
        <f aca="true" t="shared" si="6" ref="M12:M19">(L12/$L$8)</f>
        <v>0.06831827644045359</v>
      </c>
      <c r="N12" s="99">
        <v>3230.303</v>
      </c>
      <c r="O12" s="98"/>
      <c r="P12" s="98">
        <f aca="true" t="shared" si="7" ref="P12:P19">O12+N12</f>
        <v>3230.303</v>
      </c>
      <c r="Q12" s="97">
        <f aca="true" t="shared" si="8" ref="Q12:Q19">(L12/P12-1)*100</f>
        <v>-15.31425999356717</v>
      </c>
    </row>
    <row r="13" spans="1:17" s="91" customFormat="1" ht="17.25" customHeight="1">
      <c r="A13" s="102" t="s">
        <v>171</v>
      </c>
      <c r="B13" s="99">
        <v>790.3650000000001</v>
      </c>
      <c r="C13" s="98">
        <v>0</v>
      </c>
      <c r="D13" s="98">
        <f t="shared" si="1"/>
        <v>790.3650000000001</v>
      </c>
      <c r="E13" s="100">
        <f t="shared" si="2"/>
        <v>0.05240145749333584</v>
      </c>
      <c r="F13" s="99">
        <v>303.007</v>
      </c>
      <c r="G13" s="98"/>
      <c r="H13" s="98">
        <f t="shared" si="3"/>
        <v>303.007</v>
      </c>
      <c r="I13" s="101">
        <f t="shared" si="4"/>
        <v>160.84050863511408</v>
      </c>
      <c r="J13" s="99">
        <v>2185.07</v>
      </c>
      <c r="K13" s="98"/>
      <c r="L13" s="98">
        <f t="shared" si="5"/>
        <v>2185.07</v>
      </c>
      <c r="M13" s="100">
        <f t="shared" si="6"/>
        <v>0.05456934087063047</v>
      </c>
      <c r="N13" s="99">
        <v>710.3600000000001</v>
      </c>
      <c r="O13" s="98"/>
      <c r="P13" s="98">
        <f t="shared" si="7"/>
        <v>710.3600000000001</v>
      </c>
      <c r="Q13" s="97">
        <f t="shared" si="8"/>
        <v>207.6003716425474</v>
      </c>
    </row>
    <row r="14" spans="1:17" s="91" customFormat="1" ht="17.25" customHeight="1">
      <c r="A14" s="102" t="s">
        <v>172</v>
      </c>
      <c r="B14" s="99">
        <v>380.54200000000003</v>
      </c>
      <c r="C14" s="98">
        <v>0</v>
      </c>
      <c r="D14" s="98">
        <f t="shared" si="1"/>
        <v>380.54200000000003</v>
      </c>
      <c r="E14" s="100">
        <f t="shared" si="2"/>
        <v>0.025230058817671593</v>
      </c>
      <c r="F14" s="99">
        <v>101.771</v>
      </c>
      <c r="G14" s="98"/>
      <c r="H14" s="98">
        <f t="shared" si="3"/>
        <v>101.771</v>
      </c>
      <c r="I14" s="101">
        <f t="shared" si="4"/>
        <v>273.9198789439035</v>
      </c>
      <c r="J14" s="99">
        <v>878.0610000000001</v>
      </c>
      <c r="K14" s="98"/>
      <c r="L14" s="98">
        <f t="shared" si="5"/>
        <v>878.0610000000001</v>
      </c>
      <c r="M14" s="100">
        <f t="shared" si="6"/>
        <v>0.02192845538779383</v>
      </c>
      <c r="N14" s="99">
        <v>694.2219999999999</v>
      </c>
      <c r="O14" s="98"/>
      <c r="P14" s="98">
        <f t="shared" si="7"/>
        <v>694.2219999999999</v>
      </c>
      <c r="Q14" s="97">
        <f t="shared" si="8"/>
        <v>26.48129848953222</v>
      </c>
    </row>
    <row r="15" spans="1:17" s="91" customFormat="1" ht="17.25" customHeight="1">
      <c r="A15" s="467" t="s">
        <v>167</v>
      </c>
      <c r="B15" s="468">
        <v>326.2899999999999</v>
      </c>
      <c r="C15" s="469">
        <v>0</v>
      </c>
      <c r="D15" s="469">
        <f t="shared" si="1"/>
        <v>326.2899999999999</v>
      </c>
      <c r="E15" s="470">
        <f t="shared" si="2"/>
        <v>0.021633133508569515</v>
      </c>
      <c r="F15" s="468">
        <v>205.691</v>
      </c>
      <c r="G15" s="469"/>
      <c r="H15" s="469">
        <f t="shared" si="3"/>
        <v>205.691</v>
      </c>
      <c r="I15" s="471">
        <f t="shared" si="4"/>
        <v>58.63115060940922</v>
      </c>
      <c r="J15" s="468">
        <v>942.5350000000002</v>
      </c>
      <c r="K15" s="469"/>
      <c r="L15" s="469">
        <f t="shared" si="5"/>
        <v>942.5350000000002</v>
      </c>
      <c r="M15" s="470">
        <f t="shared" si="6"/>
        <v>0.023538611439221487</v>
      </c>
      <c r="N15" s="468">
        <v>569.055</v>
      </c>
      <c r="O15" s="469"/>
      <c r="P15" s="469">
        <f t="shared" si="7"/>
        <v>569.055</v>
      </c>
      <c r="Q15" s="472">
        <f t="shared" si="8"/>
        <v>65.63161733048655</v>
      </c>
    </row>
    <row r="16" spans="1:17" s="91" customFormat="1" ht="17.25" customHeight="1">
      <c r="A16" s="102" t="s">
        <v>173</v>
      </c>
      <c r="B16" s="99">
        <v>263.606</v>
      </c>
      <c r="C16" s="98">
        <v>0</v>
      </c>
      <c r="D16" s="98">
        <f t="shared" si="1"/>
        <v>263.606</v>
      </c>
      <c r="E16" s="100">
        <f t="shared" si="2"/>
        <v>0.01747716384706849</v>
      </c>
      <c r="F16" s="99">
        <v>383.108</v>
      </c>
      <c r="G16" s="98"/>
      <c r="H16" s="98">
        <f t="shared" si="3"/>
        <v>383.108</v>
      </c>
      <c r="I16" s="101">
        <f t="shared" si="4"/>
        <v>-31.192770706954697</v>
      </c>
      <c r="J16" s="99">
        <v>491.475</v>
      </c>
      <c r="K16" s="98"/>
      <c r="L16" s="98">
        <f t="shared" si="5"/>
        <v>491.475</v>
      </c>
      <c r="M16" s="100">
        <f t="shared" si="6"/>
        <v>0.012273962300701172</v>
      </c>
      <c r="N16" s="99">
        <v>512.769</v>
      </c>
      <c r="O16" s="98"/>
      <c r="P16" s="98">
        <f t="shared" si="7"/>
        <v>512.769</v>
      </c>
      <c r="Q16" s="97">
        <f t="shared" si="8"/>
        <v>-4.1527471434505525</v>
      </c>
    </row>
    <row r="17" spans="1:17" s="91" customFormat="1" ht="17.25" customHeight="1">
      <c r="A17" s="102" t="s">
        <v>174</v>
      </c>
      <c r="B17" s="99">
        <v>237.29999999999998</v>
      </c>
      <c r="C17" s="98">
        <v>0</v>
      </c>
      <c r="D17" s="98">
        <f t="shared" si="1"/>
        <v>237.29999999999998</v>
      </c>
      <c r="E17" s="100">
        <f t="shared" si="2"/>
        <v>0.015733067460184335</v>
      </c>
      <c r="F17" s="99">
        <v>222.70000000000005</v>
      </c>
      <c r="G17" s="98"/>
      <c r="H17" s="98">
        <f t="shared" si="3"/>
        <v>222.70000000000005</v>
      </c>
      <c r="I17" s="101">
        <f t="shared" si="4"/>
        <v>6.555904804669921</v>
      </c>
      <c r="J17" s="99">
        <v>788</v>
      </c>
      <c r="K17" s="98"/>
      <c r="L17" s="98">
        <f t="shared" si="5"/>
        <v>788</v>
      </c>
      <c r="M17" s="100">
        <f t="shared" si="6"/>
        <v>0.0196792965928125</v>
      </c>
      <c r="N17" s="99">
        <v>697.7999999999998</v>
      </c>
      <c r="O17" s="98"/>
      <c r="P17" s="98">
        <f t="shared" si="7"/>
        <v>697.7999999999998</v>
      </c>
      <c r="Q17" s="97">
        <f t="shared" si="8"/>
        <v>12.926339925480113</v>
      </c>
    </row>
    <row r="18" spans="1:17" s="91" customFormat="1" ht="17.25" customHeight="1">
      <c r="A18" s="102" t="s">
        <v>159</v>
      </c>
      <c r="B18" s="99">
        <v>219.45100000000002</v>
      </c>
      <c r="C18" s="98">
        <v>1.7919999999999998</v>
      </c>
      <c r="D18" s="98">
        <f t="shared" si="1"/>
        <v>221.24300000000002</v>
      </c>
      <c r="E18" s="100">
        <f t="shared" si="2"/>
        <v>0.014668483118809793</v>
      </c>
      <c r="F18" s="99">
        <v>213.01600000000008</v>
      </c>
      <c r="G18" s="98"/>
      <c r="H18" s="98">
        <f t="shared" si="3"/>
        <v>213.01600000000008</v>
      </c>
      <c r="I18" s="101">
        <f t="shared" si="4"/>
        <v>3.862151199909847</v>
      </c>
      <c r="J18" s="99">
        <v>587.3929999999996</v>
      </c>
      <c r="K18" s="98">
        <v>5.747000000000001</v>
      </c>
      <c r="L18" s="98">
        <f t="shared" si="5"/>
        <v>593.1399999999995</v>
      </c>
      <c r="M18" s="100">
        <f t="shared" si="6"/>
        <v>0.0148129162196203</v>
      </c>
      <c r="N18" s="99">
        <v>634.6129999999998</v>
      </c>
      <c r="O18" s="98">
        <v>0.168</v>
      </c>
      <c r="P18" s="98">
        <f t="shared" si="7"/>
        <v>634.7809999999998</v>
      </c>
      <c r="Q18" s="97">
        <f t="shared" si="8"/>
        <v>-6.559900186048462</v>
      </c>
    </row>
    <row r="19" spans="1:17" s="91" customFormat="1" ht="17.25" customHeight="1">
      <c r="A19" s="102" t="s">
        <v>163</v>
      </c>
      <c r="B19" s="99">
        <v>0</v>
      </c>
      <c r="C19" s="98">
        <v>104.20000000000003</v>
      </c>
      <c r="D19" s="98">
        <f t="shared" si="1"/>
        <v>104.20000000000003</v>
      </c>
      <c r="E19" s="100">
        <f t="shared" si="2"/>
        <v>0.006908494013279429</v>
      </c>
      <c r="F19" s="99"/>
      <c r="G19" s="98">
        <v>190.541</v>
      </c>
      <c r="H19" s="98">
        <f t="shared" si="3"/>
        <v>190.541</v>
      </c>
      <c r="I19" s="101">
        <f t="shared" si="4"/>
        <v>-45.31360704520285</v>
      </c>
      <c r="J19" s="99"/>
      <c r="K19" s="98">
        <v>408.98099999999994</v>
      </c>
      <c r="L19" s="98">
        <f t="shared" si="5"/>
        <v>408.98099999999994</v>
      </c>
      <c r="M19" s="100">
        <f t="shared" si="6"/>
        <v>0.010213779695209452</v>
      </c>
      <c r="N19" s="99"/>
      <c r="O19" s="98">
        <v>640.1870000000005</v>
      </c>
      <c r="P19" s="98">
        <f t="shared" si="7"/>
        <v>640.1870000000005</v>
      </c>
      <c r="Q19" s="97">
        <f t="shared" si="8"/>
        <v>-36.115385035934864</v>
      </c>
    </row>
    <row r="20" spans="1:17" s="91" customFormat="1" ht="17.25" customHeight="1">
      <c r="A20" s="102" t="s">
        <v>162</v>
      </c>
      <c r="B20" s="99">
        <v>100.42099999999999</v>
      </c>
      <c r="C20" s="98">
        <v>0</v>
      </c>
      <c r="D20" s="98">
        <f>C20+B20</f>
        <v>100.42099999999999</v>
      </c>
      <c r="E20" s="100">
        <f>(D20/$D$8)</f>
        <v>0.006657945079726807</v>
      </c>
      <c r="F20" s="99">
        <v>349.58600000000007</v>
      </c>
      <c r="G20" s="98"/>
      <c r="H20" s="98">
        <f>G20+F20</f>
        <v>349.58600000000007</v>
      </c>
      <c r="I20" s="101" t="s">
        <v>50</v>
      </c>
      <c r="J20" s="99">
        <v>245.97400000000002</v>
      </c>
      <c r="K20" s="98"/>
      <c r="L20" s="98">
        <f>K20+J20</f>
        <v>245.97400000000002</v>
      </c>
      <c r="M20" s="100">
        <f>(L20/$L$8)</f>
        <v>0.006142887436701094</v>
      </c>
      <c r="N20" s="99">
        <v>1248.2040000000004</v>
      </c>
      <c r="O20" s="98"/>
      <c r="P20" s="98">
        <f>O20+N20</f>
        <v>1248.2040000000004</v>
      </c>
      <c r="Q20" s="97">
        <f t="shared" si="0"/>
        <v>-80.29376608310821</v>
      </c>
    </row>
    <row r="21" spans="1:17" s="91" customFormat="1" ht="17.25" customHeight="1">
      <c r="A21" s="102" t="s">
        <v>161</v>
      </c>
      <c r="B21" s="99">
        <v>88.69300000000001</v>
      </c>
      <c r="C21" s="98">
        <v>0</v>
      </c>
      <c r="D21" s="98">
        <f>C21+B21</f>
        <v>88.69300000000001</v>
      </c>
      <c r="E21" s="100">
        <f>(D21/$D$8)</f>
        <v>0.005880374851437546</v>
      </c>
      <c r="F21" s="99">
        <v>4.899</v>
      </c>
      <c r="G21" s="98"/>
      <c r="H21" s="98">
        <f>G21+F21</f>
        <v>4.899</v>
      </c>
      <c r="I21" s="101">
        <f>(D21/H21-1)*100</f>
        <v>1710.4307001428865</v>
      </c>
      <c r="J21" s="99">
        <v>149.78</v>
      </c>
      <c r="K21" s="98"/>
      <c r="L21" s="98">
        <f>K21+J21</f>
        <v>149.78</v>
      </c>
      <c r="M21" s="100">
        <f>(L21/$L$8)</f>
        <v>0.0037405647762328124</v>
      </c>
      <c r="N21" s="99">
        <v>103.27099999999992</v>
      </c>
      <c r="O21" s="98"/>
      <c r="P21" s="98">
        <f>O21+N21</f>
        <v>103.27099999999992</v>
      </c>
      <c r="Q21" s="97">
        <f t="shared" si="0"/>
        <v>45.03587648032858</v>
      </c>
    </row>
    <row r="22" spans="1:17" s="91" customFormat="1" ht="17.25" customHeight="1" thickBot="1">
      <c r="A22" s="96" t="s">
        <v>168</v>
      </c>
      <c r="B22" s="93">
        <v>6.21</v>
      </c>
      <c r="C22" s="92">
        <v>790.6289999999999</v>
      </c>
      <c r="D22" s="92">
        <f>C22+B22</f>
        <v>796.8389999999999</v>
      </c>
      <c r="E22" s="94">
        <f>(D22/$D$8)</f>
        <v>0.05283068580659851</v>
      </c>
      <c r="F22" s="93">
        <v>124.843</v>
      </c>
      <c r="G22" s="92">
        <v>1069.6030000000003</v>
      </c>
      <c r="H22" s="92">
        <f>G22+F22</f>
        <v>1194.4460000000004</v>
      </c>
      <c r="I22" s="95">
        <f>(D22/H22-1)*100</f>
        <v>-33.28798455518292</v>
      </c>
      <c r="J22" s="93">
        <v>39.56</v>
      </c>
      <c r="K22" s="92">
        <v>2041.8166</v>
      </c>
      <c r="L22" s="92">
        <f>K22+J22</f>
        <v>2081.3766</v>
      </c>
      <c r="M22" s="94">
        <f>(L22/$L$8)</f>
        <v>0.05197973024459348</v>
      </c>
      <c r="N22" s="93">
        <v>273.97799999999995</v>
      </c>
      <c r="O22" s="92">
        <v>2058.4370000000004</v>
      </c>
      <c r="P22" s="92">
        <f>O22+N22</f>
        <v>2332.4150000000004</v>
      </c>
      <c r="Q22" s="425">
        <f t="shared" si="0"/>
        <v>-10.763024590392378</v>
      </c>
    </row>
    <row r="23" s="90" customFormat="1" ht="14.25">
      <c r="A23" s="116" t="s">
        <v>145</v>
      </c>
    </row>
    <row r="24" ht="14.25">
      <c r="A24" s="116" t="s">
        <v>40</v>
      </c>
    </row>
    <row r="25" ht="14.25">
      <c r="A25" s="88" t="s">
        <v>29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3:Q65536 I23:I65536 Q3 I3">
    <cfRule type="cellIs" priority="8" dxfId="101" operator="lessThan" stopIfTrue="1">
      <formula>0</formula>
    </cfRule>
  </conditionalFormatting>
  <conditionalFormatting sqref="I8:I22 Q8:Q22">
    <cfRule type="cellIs" priority="9" dxfId="101" operator="lessThan" stopIfTrue="1">
      <formula>0</formula>
    </cfRule>
    <cfRule type="cellIs" priority="10" dxfId="103" operator="greaterThanOrEqual" stopIfTrue="1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1"/>
  <sheetViews>
    <sheetView showGridLines="0" zoomScale="80" zoomScaleNormal="80" zoomScalePageLayoutView="0" workbookViewId="0" topLeftCell="A1">
      <selection activeCell="M28" sqref="M28"/>
    </sheetView>
  </sheetViews>
  <sheetFormatPr defaultColWidth="8.00390625" defaultRowHeight="15"/>
  <cols>
    <col min="1" max="1" width="29.8515625" style="123" customWidth="1"/>
    <col min="2" max="2" width="10.7109375" style="123" bestFit="1" customWidth="1"/>
    <col min="3" max="3" width="12.28125" style="123" bestFit="1" customWidth="1"/>
    <col min="4" max="4" width="9.7109375" style="123" bestFit="1" customWidth="1"/>
    <col min="5" max="5" width="11.7109375" style="123" bestFit="1" customWidth="1"/>
    <col min="6" max="6" width="11.7109375" style="123" customWidth="1"/>
    <col min="7" max="7" width="10.7109375" style="123" customWidth="1"/>
    <col min="8" max="8" width="10.28125" style="123" bestFit="1" customWidth="1"/>
    <col min="9" max="9" width="11.7109375" style="123" bestFit="1" customWidth="1"/>
    <col min="10" max="10" width="9.7109375" style="123" bestFit="1" customWidth="1"/>
    <col min="11" max="11" width="11.7109375" style="123" bestFit="1" customWidth="1"/>
    <col min="12" max="12" width="10.8515625" style="123" customWidth="1"/>
    <col min="13" max="13" width="9.28125" style="123" customWidth="1"/>
    <col min="14" max="14" width="11.140625" style="123" customWidth="1"/>
    <col min="15" max="15" width="12.28125" style="123" bestFit="1" customWidth="1"/>
    <col min="16" max="16" width="9.28125" style="123" customWidth="1"/>
    <col min="17" max="17" width="10.7109375" style="123" bestFit="1" customWidth="1"/>
    <col min="18" max="18" width="12.7109375" style="123" bestFit="1" customWidth="1"/>
    <col min="19" max="19" width="10.140625" style="123" customWidth="1"/>
    <col min="20" max="21" width="11.140625" style="123" bestFit="1" customWidth="1"/>
    <col min="22" max="23" width="10.28125" style="123" customWidth="1"/>
    <col min="24" max="24" width="12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72" t="s">
        <v>28</v>
      </c>
      <c r="Y1" s="573"/>
    </row>
    <row r="2" ht="5.25" customHeight="1" thickBot="1"/>
    <row r="3" spans="1:25" ht="24" customHeight="1" thickTop="1">
      <c r="A3" s="574" t="s">
        <v>46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6"/>
    </row>
    <row r="4" spans="1:25" ht="21" customHeight="1" thickBot="1">
      <c r="A4" s="588" t="s">
        <v>45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90"/>
    </row>
    <row r="5" spans="1:25" s="169" customFormat="1" ht="19.5" customHeight="1" thickBot="1" thickTop="1">
      <c r="A5" s="577" t="s">
        <v>44</v>
      </c>
      <c r="B5" s="592" t="s">
        <v>36</v>
      </c>
      <c r="C5" s="593"/>
      <c r="D5" s="593"/>
      <c r="E5" s="593"/>
      <c r="F5" s="593"/>
      <c r="G5" s="593"/>
      <c r="H5" s="593"/>
      <c r="I5" s="593"/>
      <c r="J5" s="594"/>
      <c r="K5" s="594"/>
      <c r="L5" s="594"/>
      <c r="M5" s="595"/>
      <c r="N5" s="596" t="s">
        <v>35</v>
      </c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5"/>
    </row>
    <row r="6" spans="1:25" s="168" customFormat="1" ht="26.25" customHeight="1" thickBot="1">
      <c r="A6" s="578"/>
      <c r="B6" s="584" t="s">
        <v>147</v>
      </c>
      <c r="C6" s="585"/>
      <c r="D6" s="585"/>
      <c r="E6" s="585"/>
      <c r="F6" s="586"/>
      <c r="G6" s="581" t="s">
        <v>34</v>
      </c>
      <c r="H6" s="584" t="s">
        <v>148</v>
      </c>
      <c r="I6" s="585"/>
      <c r="J6" s="585"/>
      <c r="K6" s="585"/>
      <c r="L6" s="586"/>
      <c r="M6" s="581" t="s">
        <v>33</v>
      </c>
      <c r="N6" s="591" t="s">
        <v>149</v>
      </c>
      <c r="O6" s="585"/>
      <c r="P6" s="585"/>
      <c r="Q6" s="585"/>
      <c r="R6" s="585"/>
      <c r="S6" s="581" t="s">
        <v>34</v>
      </c>
      <c r="T6" s="591" t="s">
        <v>150</v>
      </c>
      <c r="U6" s="585"/>
      <c r="V6" s="585"/>
      <c r="W6" s="585"/>
      <c r="X6" s="585"/>
      <c r="Y6" s="581" t="s">
        <v>33</v>
      </c>
    </row>
    <row r="7" spans="1:25" s="163" customFormat="1" ht="26.25" customHeight="1">
      <c r="A7" s="579"/>
      <c r="B7" s="564" t="s">
        <v>22</v>
      </c>
      <c r="C7" s="565"/>
      <c r="D7" s="566" t="s">
        <v>21</v>
      </c>
      <c r="E7" s="567"/>
      <c r="F7" s="568" t="s">
        <v>17</v>
      </c>
      <c r="G7" s="582"/>
      <c r="H7" s="564" t="s">
        <v>22</v>
      </c>
      <c r="I7" s="565"/>
      <c r="J7" s="566" t="s">
        <v>21</v>
      </c>
      <c r="K7" s="567"/>
      <c r="L7" s="568" t="s">
        <v>17</v>
      </c>
      <c r="M7" s="582"/>
      <c r="N7" s="565" t="s">
        <v>22</v>
      </c>
      <c r="O7" s="565"/>
      <c r="P7" s="570" t="s">
        <v>21</v>
      </c>
      <c r="Q7" s="565"/>
      <c r="R7" s="568" t="s">
        <v>17</v>
      </c>
      <c r="S7" s="582"/>
      <c r="T7" s="571" t="s">
        <v>22</v>
      </c>
      <c r="U7" s="567"/>
      <c r="V7" s="566" t="s">
        <v>21</v>
      </c>
      <c r="W7" s="587"/>
      <c r="X7" s="568" t="s">
        <v>17</v>
      </c>
      <c r="Y7" s="582"/>
    </row>
    <row r="8" spans="1:25" s="163" customFormat="1" ht="31.5" thickBot="1">
      <c r="A8" s="580"/>
      <c r="B8" s="166" t="s">
        <v>19</v>
      </c>
      <c r="C8" s="164" t="s">
        <v>18</v>
      </c>
      <c r="D8" s="165" t="s">
        <v>19</v>
      </c>
      <c r="E8" s="164" t="s">
        <v>18</v>
      </c>
      <c r="F8" s="569"/>
      <c r="G8" s="583"/>
      <c r="H8" s="166" t="s">
        <v>19</v>
      </c>
      <c r="I8" s="164" t="s">
        <v>18</v>
      </c>
      <c r="J8" s="165" t="s">
        <v>19</v>
      </c>
      <c r="K8" s="164" t="s">
        <v>18</v>
      </c>
      <c r="L8" s="569"/>
      <c r="M8" s="583"/>
      <c r="N8" s="167" t="s">
        <v>19</v>
      </c>
      <c r="O8" s="164" t="s">
        <v>18</v>
      </c>
      <c r="P8" s="165" t="s">
        <v>19</v>
      </c>
      <c r="Q8" s="164" t="s">
        <v>18</v>
      </c>
      <c r="R8" s="569"/>
      <c r="S8" s="583"/>
      <c r="T8" s="166" t="s">
        <v>19</v>
      </c>
      <c r="U8" s="164" t="s">
        <v>18</v>
      </c>
      <c r="V8" s="165" t="s">
        <v>19</v>
      </c>
      <c r="W8" s="164" t="s">
        <v>18</v>
      </c>
      <c r="X8" s="569"/>
      <c r="Y8" s="583"/>
    </row>
    <row r="9" spans="1:25" s="152" customFormat="1" ht="18" customHeight="1" thickBot="1" thickTop="1">
      <c r="A9" s="162" t="s">
        <v>24</v>
      </c>
      <c r="B9" s="161">
        <f>SUM(B10:B39)</f>
        <v>438715</v>
      </c>
      <c r="C9" s="155">
        <f>SUM(C10:C39)</f>
        <v>382063</v>
      </c>
      <c r="D9" s="156">
        <f>SUM(D10:D39)</f>
        <v>3595</v>
      </c>
      <c r="E9" s="155">
        <f>SUM(E10:E39)</f>
        <v>3491</v>
      </c>
      <c r="F9" s="154">
        <f aca="true" t="shared" si="0" ref="F9:F39">SUM(B9:E9)</f>
        <v>827864</v>
      </c>
      <c r="G9" s="158">
        <f aca="true" t="shared" si="1" ref="G9:G39">F9/$F$9</f>
        <v>1</v>
      </c>
      <c r="H9" s="157">
        <f>SUM(H10:H39)</f>
        <v>375033</v>
      </c>
      <c r="I9" s="155">
        <f>SUM(I10:I39)</f>
        <v>344510</v>
      </c>
      <c r="J9" s="156">
        <f>SUM(J10:J39)</f>
        <v>5077</v>
      </c>
      <c r="K9" s="155">
        <f>SUM(K10:K39)</f>
        <v>2724</v>
      </c>
      <c r="L9" s="154">
        <f aca="true" t="shared" si="2" ref="L9:L39">SUM(H9:K9)</f>
        <v>727344</v>
      </c>
      <c r="M9" s="160">
        <f aca="true" t="shared" si="3" ref="M9:M39">IF(ISERROR(F9/L9-1),"         /0",(F9/L9-1))</f>
        <v>0.13820145625728686</v>
      </c>
      <c r="N9" s="159">
        <f>SUM(N10:N39)</f>
        <v>1315897</v>
      </c>
      <c r="O9" s="155">
        <f>SUM(O10:O39)</f>
        <v>1234874</v>
      </c>
      <c r="P9" s="156">
        <f>SUM(P10:P39)</f>
        <v>13075</v>
      </c>
      <c r="Q9" s="155">
        <f>SUM(Q10:Q39)</f>
        <v>13422</v>
      </c>
      <c r="R9" s="154">
        <f aca="true" t="shared" si="4" ref="R9:R39">SUM(N9:Q9)</f>
        <v>2577268</v>
      </c>
      <c r="S9" s="158">
        <f aca="true" t="shared" si="5" ref="S9:S39">R9/$R$9</f>
        <v>1</v>
      </c>
      <c r="T9" s="157">
        <f>SUM(T10:T39)</f>
        <v>1129792</v>
      </c>
      <c r="U9" s="155">
        <f>SUM(U10:U39)</f>
        <v>1084645</v>
      </c>
      <c r="V9" s="156">
        <f>SUM(V10:V39)</f>
        <v>13188</v>
      </c>
      <c r="W9" s="155">
        <f>SUM(W10:W39)</f>
        <v>10846</v>
      </c>
      <c r="X9" s="154">
        <f aca="true" t="shared" si="6" ref="X9:X39">SUM(T9:W9)</f>
        <v>2238471</v>
      </c>
      <c r="Y9" s="153">
        <f>IF(ISERROR(R9/X9-1),"         /0",(R9/X9-1))</f>
        <v>0.15135197194870953</v>
      </c>
    </row>
    <row r="10" spans="1:25" ht="19.5" customHeight="1" thickTop="1">
      <c r="A10" s="151" t="s">
        <v>156</v>
      </c>
      <c r="B10" s="149">
        <v>129546</v>
      </c>
      <c r="C10" s="145">
        <v>114009</v>
      </c>
      <c r="D10" s="146">
        <v>3179</v>
      </c>
      <c r="E10" s="145">
        <v>3379</v>
      </c>
      <c r="F10" s="144">
        <f t="shared" si="0"/>
        <v>250113</v>
      </c>
      <c r="G10" s="148">
        <f t="shared" si="1"/>
        <v>0.3021184639022835</v>
      </c>
      <c r="H10" s="147">
        <v>115330</v>
      </c>
      <c r="I10" s="145">
        <v>107294</v>
      </c>
      <c r="J10" s="146">
        <v>5033</v>
      </c>
      <c r="K10" s="145">
        <v>2693</v>
      </c>
      <c r="L10" s="144">
        <f t="shared" si="2"/>
        <v>230350</v>
      </c>
      <c r="M10" s="150">
        <f t="shared" si="3"/>
        <v>0.0857955285435208</v>
      </c>
      <c r="N10" s="149">
        <v>382927</v>
      </c>
      <c r="O10" s="145">
        <v>360814</v>
      </c>
      <c r="P10" s="146">
        <v>11935</v>
      </c>
      <c r="Q10" s="145">
        <v>12668</v>
      </c>
      <c r="R10" s="144">
        <f t="shared" si="4"/>
        <v>768344</v>
      </c>
      <c r="S10" s="148">
        <f t="shared" si="5"/>
        <v>0.2981234392387598</v>
      </c>
      <c r="T10" s="147">
        <v>346205</v>
      </c>
      <c r="U10" s="145">
        <v>331762</v>
      </c>
      <c r="V10" s="146">
        <v>10400</v>
      </c>
      <c r="W10" s="145">
        <v>7939</v>
      </c>
      <c r="X10" s="144">
        <f t="shared" si="6"/>
        <v>696306</v>
      </c>
      <c r="Y10" s="143">
        <f aca="true" t="shared" si="7" ref="Y10:Y39">IF(ISERROR(R10/X10-1),"         /0",IF(R10/X10&gt;5,"  *  ",(R10/X10-1)))</f>
        <v>0.10345738798746518</v>
      </c>
    </row>
    <row r="11" spans="1:25" ht="19.5" customHeight="1">
      <c r="A11" s="142" t="s">
        <v>162</v>
      </c>
      <c r="B11" s="140">
        <v>57066</v>
      </c>
      <c r="C11" s="136">
        <v>47199</v>
      </c>
      <c r="D11" s="137">
        <v>0</v>
      </c>
      <c r="E11" s="136">
        <v>0</v>
      </c>
      <c r="F11" s="135">
        <f t="shared" si="0"/>
        <v>104265</v>
      </c>
      <c r="G11" s="139">
        <f t="shared" si="1"/>
        <v>0.1259445995960689</v>
      </c>
      <c r="H11" s="138">
        <v>53191</v>
      </c>
      <c r="I11" s="136">
        <v>47060</v>
      </c>
      <c r="J11" s="137"/>
      <c r="K11" s="136"/>
      <c r="L11" s="135">
        <f t="shared" si="2"/>
        <v>100251</v>
      </c>
      <c r="M11" s="141">
        <f t="shared" si="3"/>
        <v>0.040039500852859344</v>
      </c>
      <c r="N11" s="140">
        <v>185129</v>
      </c>
      <c r="O11" s="136">
        <v>164422</v>
      </c>
      <c r="P11" s="137"/>
      <c r="Q11" s="136"/>
      <c r="R11" s="135">
        <f t="shared" si="4"/>
        <v>349551</v>
      </c>
      <c r="S11" s="139">
        <f t="shared" si="5"/>
        <v>0.13562850274011085</v>
      </c>
      <c r="T11" s="138">
        <v>173712</v>
      </c>
      <c r="U11" s="136">
        <v>158967</v>
      </c>
      <c r="V11" s="137">
        <v>449</v>
      </c>
      <c r="W11" s="136">
        <v>753</v>
      </c>
      <c r="X11" s="135">
        <f t="shared" si="6"/>
        <v>333881</v>
      </c>
      <c r="Y11" s="134">
        <f t="shared" si="7"/>
        <v>0.046932889262941035</v>
      </c>
    </row>
    <row r="12" spans="1:25" ht="19.5" customHeight="1">
      <c r="A12" s="142" t="s">
        <v>175</v>
      </c>
      <c r="B12" s="140">
        <v>34112</v>
      </c>
      <c r="C12" s="136">
        <v>33763</v>
      </c>
      <c r="D12" s="137">
        <v>0</v>
      </c>
      <c r="E12" s="136">
        <v>0</v>
      </c>
      <c r="F12" s="135">
        <f>SUM(B12:E12)</f>
        <v>67875</v>
      </c>
      <c r="G12" s="139">
        <f>F12/$F$9</f>
        <v>0.08198810432631447</v>
      </c>
      <c r="H12" s="138">
        <v>24115</v>
      </c>
      <c r="I12" s="136">
        <v>25452</v>
      </c>
      <c r="J12" s="137"/>
      <c r="K12" s="136"/>
      <c r="L12" s="135">
        <f>SUM(H12:K12)</f>
        <v>49567</v>
      </c>
      <c r="M12" s="141">
        <f>IF(ISERROR(F12/L12-1),"         /0",(F12/L12-1))</f>
        <v>0.3693586458732625</v>
      </c>
      <c r="N12" s="140">
        <v>98494</v>
      </c>
      <c r="O12" s="136">
        <v>95977</v>
      </c>
      <c r="P12" s="137"/>
      <c r="Q12" s="136"/>
      <c r="R12" s="135">
        <f>SUM(N12:Q12)</f>
        <v>194471</v>
      </c>
      <c r="S12" s="139">
        <f>R12/$R$9</f>
        <v>0.07545625833246679</v>
      </c>
      <c r="T12" s="138">
        <v>68224</v>
      </c>
      <c r="U12" s="136">
        <v>70320</v>
      </c>
      <c r="V12" s="137"/>
      <c r="W12" s="136"/>
      <c r="X12" s="135">
        <f>SUM(T12:W12)</f>
        <v>138544</v>
      </c>
      <c r="Y12" s="134">
        <f>IF(ISERROR(R12/X12-1),"         /0",IF(R12/X12&gt;5,"  *  ",(R12/X12-1)))</f>
        <v>0.4036768102552257</v>
      </c>
    </row>
    <row r="13" spans="1:25" ht="19.5" customHeight="1">
      <c r="A13" s="142" t="s">
        <v>176</v>
      </c>
      <c r="B13" s="140">
        <v>19723</v>
      </c>
      <c r="C13" s="136">
        <v>17153</v>
      </c>
      <c r="D13" s="137">
        <v>0</v>
      </c>
      <c r="E13" s="136">
        <v>0</v>
      </c>
      <c r="F13" s="135">
        <f aca="true" t="shared" si="8" ref="F13:F25">SUM(B13:E13)</f>
        <v>36876</v>
      </c>
      <c r="G13" s="139">
        <f aca="true" t="shared" si="9" ref="G13:G22">F13/$F$9</f>
        <v>0.044543548215648945</v>
      </c>
      <c r="H13" s="138">
        <v>17565</v>
      </c>
      <c r="I13" s="136">
        <v>16103</v>
      </c>
      <c r="J13" s="137"/>
      <c r="K13" s="136"/>
      <c r="L13" s="135">
        <f aca="true" t="shared" si="10" ref="L13:L25">SUM(H13:K13)</f>
        <v>33668</v>
      </c>
      <c r="M13" s="141">
        <f aca="true" t="shared" si="11" ref="M13:M25">IF(ISERROR(F13/L13-1),"         /0",(F13/L13-1))</f>
        <v>0.09528335511464903</v>
      </c>
      <c r="N13" s="140">
        <v>57889</v>
      </c>
      <c r="O13" s="136">
        <v>55948</v>
      </c>
      <c r="P13" s="137"/>
      <c r="Q13" s="136"/>
      <c r="R13" s="135">
        <f aca="true" t="shared" si="12" ref="R13:R25">SUM(N13:Q13)</f>
        <v>113837</v>
      </c>
      <c r="S13" s="139">
        <f aca="true" t="shared" si="13" ref="S13:S22">R13/$R$9</f>
        <v>0.04416964009951623</v>
      </c>
      <c r="T13" s="138">
        <v>49056</v>
      </c>
      <c r="U13" s="136">
        <v>47911</v>
      </c>
      <c r="V13" s="137"/>
      <c r="W13" s="136"/>
      <c r="X13" s="135">
        <f aca="true" t="shared" si="14" ref="X13:X25">SUM(T13:W13)</f>
        <v>96967</v>
      </c>
      <c r="Y13" s="134">
        <f aca="true" t="shared" si="15" ref="Y13:Y25">IF(ISERROR(R13/X13-1),"         /0",IF(R13/X13&gt;5,"  *  ",(R13/X13-1)))</f>
        <v>0.17397671372735046</v>
      </c>
    </row>
    <row r="14" spans="1:25" ht="19.5" customHeight="1">
      <c r="A14" s="142" t="s">
        <v>177</v>
      </c>
      <c r="B14" s="140">
        <v>20016</v>
      </c>
      <c r="C14" s="136">
        <v>15866</v>
      </c>
      <c r="D14" s="137">
        <v>0</v>
      </c>
      <c r="E14" s="136">
        <v>0</v>
      </c>
      <c r="F14" s="135">
        <f t="shared" si="8"/>
        <v>35882</v>
      </c>
      <c r="G14" s="139">
        <f t="shared" si="9"/>
        <v>0.043342867910671316</v>
      </c>
      <c r="H14" s="138">
        <v>19547</v>
      </c>
      <c r="I14" s="136">
        <v>18465</v>
      </c>
      <c r="J14" s="137"/>
      <c r="K14" s="136"/>
      <c r="L14" s="135">
        <f t="shared" si="10"/>
        <v>38012</v>
      </c>
      <c r="M14" s="141">
        <f t="shared" si="11"/>
        <v>-0.05603493633589396</v>
      </c>
      <c r="N14" s="140">
        <v>61303</v>
      </c>
      <c r="O14" s="136">
        <v>55612</v>
      </c>
      <c r="P14" s="137"/>
      <c r="Q14" s="136"/>
      <c r="R14" s="135">
        <f t="shared" si="12"/>
        <v>116915</v>
      </c>
      <c r="S14" s="139">
        <f t="shared" si="13"/>
        <v>0.045363928004382936</v>
      </c>
      <c r="T14" s="138">
        <v>64102</v>
      </c>
      <c r="U14" s="136">
        <v>61206</v>
      </c>
      <c r="V14" s="137"/>
      <c r="W14" s="136"/>
      <c r="X14" s="135">
        <f t="shared" si="14"/>
        <v>125308</v>
      </c>
      <c r="Y14" s="134">
        <f t="shared" si="15"/>
        <v>-0.06697896383311519</v>
      </c>
    </row>
    <row r="15" spans="1:25" ht="19.5" customHeight="1">
      <c r="A15" s="142" t="s">
        <v>178</v>
      </c>
      <c r="B15" s="140">
        <v>17949</v>
      </c>
      <c r="C15" s="136">
        <v>15378</v>
      </c>
      <c r="D15" s="137">
        <v>0</v>
      </c>
      <c r="E15" s="136">
        <v>0</v>
      </c>
      <c r="F15" s="135">
        <f>SUM(B15:E15)</f>
        <v>33327</v>
      </c>
      <c r="G15" s="139">
        <f>F15/$F$9</f>
        <v>0.040256612197172484</v>
      </c>
      <c r="H15" s="138">
        <v>12607</v>
      </c>
      <c r="I15" s="136">
        <v>11222</v>
      </c>
      <c r="J15" s="137"/>
      <c r="K15" s="136"/>
      <c r="L15" s="135">
        <f>SUM(H15:K15)</f>
        <v>23829</v>
      </c>
      <c r="M15" s="141">
        <f>IF(ISERROR(F15/L15-1),"         /0",(F15/L15-1))</f>
        <v>0.3985899534181039</v>
      </c>
      <c r="N15" s="140">
        <v>57132</v>
      </c>
      <c r="O15" s="136">
        <v>54728</v>
      </c>
      <c r="P15" s="137"/>
      <c r="Q15" s="136"/>
      <c r="R15" s="135">
        <f>SUM(N15:Q15)</f>
        <v>111860</v>
      </c>
      <c r="S15" s="139">
        <f>R15/$R$9</f>
        <v>0.04340254874541569</v>
      </c>
      <c r="T15" s="138">
        <v>40979</v>
      </c>
      <c r="U15" s="136">
        <v>40967</v>
      </c>
      <c r="V15" s="137"/>
      <c r="W15" s="136"/>
      <c r="X15" s="135">
        <f>SUM(T15:W15)</f>
        <v>81946</v>
      </c>
      <c r="Y15" s="134">
        <f>IF(ISERROR(R15/X15-1),"         /0",IF(R15/X15&gt;5,"  *  ",(R15/X15-1)))</f>
        <v>0.3650452737168379</v>
      </c>
    </row>
    <row r="16" spans="1:25" ht="19.5" customHeight="1">
      <c r="A16" s="142" t="s">
        <v>157</v>
      </c>
      <c r="B16" s="140">
        <v>15232</v>
      </c>
      <c r="C16" s="136">
        <v>13275</v>
      </c>
      <c r="D16" s="137">
        <v>172</v>
      </c>
      <c r="E16" s="136">
        <v>0</v>
      </c>
      <c r="F16" s="135">
        <f>SUM(B16:E16)</f>
        <v>28679</v>
      </c>
      <c r="G16" s="139">
        <f>F16/$F$9</f>
        <v>0.03464216344713624</v>
      </c>
      <c r="H16" s="138">
        <v>18930</v>
      </c>
      <c r="I16" s="136">
        <v>17448</v>
      </c>
      <c r="J16" s="137"/>
      <c r="K16" s="136"/>
      <c r="L16" s="135">
        <f>SUM(H16:K16)</f>
        <v>36378</v>
      </c>
      <c r="M16" s="141">
        <f>IF(ISERROR(F16/L16-1),"         /0",(F16/L16-1))</f>
        <v>-0.21163890263345975</v>
      </c>
      <c r="N16" s="140">
        <v>45617</v>
      </c>
      <c r="O16" s="136">
        <v>46978</v>
      </c>
      <c r="P16" s="137">
        <v>517</v>
      </c>
      <c r="Q16" s="136">
        <v>515</v>
      </c>
      <c r="R16" s="135">
        <f>SUM(N16:Q16)</f>
        <v>93627</v>
      </c>
      <c r="S16" s="139">
        <f>R16/$R$9</f>
        <v>0.03632800314131088</v>
      </c>
      <c r="T16" s="138">
        <v>53755</v>
      </c>
      <c r="U16" s="136">
        <v>52525</v>
      </c>
      <c r="V16" s="137">
        <v>384</v>
      </c>
      <c r="W16" s="136">
        <v>386</v>
      </c>
      <c r="X16" s="135">
        <f>SUM(T16:W16)</f>
        <v>107050</v>
      </c>
      <c r="Y16" s="134">
        <f>IF(ISERROR(R16/X16-1),"         /0",IF(R16/X16&gt;5,"  *  ",(R16/X16-1)))</f>
        <v>-0.1253900046707146</v>
      </c>
    </row>
    <row r="17" spans="1:25" ht="19.5" customHeight="1">
      <c r="A17" s="142" t="s">
        <v>179</v>
      </c>
      <c r="B17" s="140">
        <v>15219</v>
      </c>
      <c r="C17" s="136">
        <v>12529</v>
      </c>
      <c r="D17" s="137">
        <v>0</v>
      </c>
      <c r="E17" s="136">
        <v>0</v>
      </c>
      <c r="F17" s="135">
        <f>SUM(B17:E17)</f>
        <v>27748</v>
      </c>
      <c r="G17" s="139">
        <f>F17/$F$9</f>
        <v>0.0335175825981079</v>
      </c>
      <c r="H17" s="138">
        <v>13843</v>
      </c>
      <c r="I17" s="136">
        <v>12242</v>
      </c>
      <c r="J17" s="137"/>
      <c r="K17" s="136"/>
      <c r="L17" s="135">
        <f>SUM(H17:K17)</f>
        <v>26085</v>
      </c>
      <c r="M17" s="141">
        <f>IF(ISERROR(F17/L17-1),"         /0",(F17/L17-1))</f>
        <v>0.06375311481694457</v>
      </c>
      <c r="N17" s="140">
        <v>44537</v>
      </c>
      <c r="O17" s="136">
        <v>41839</v>
      </c>
      <c r="P17" s="137"/>
      <c r="Q17" s="136"/>
      <c r="R17" s="135">
        <f>SUM(N17:Q17)</f>
        <v>86376</v>
      </c>
      <c r="S17" s="139">
        <f>R17/$R$9</f>
        <v>0.03351455882740949</v>
      </c>
      <c r="T17" s="138">
        <v>36435</v>
      </c>
      <c r="U17" s="136">
        <v>35231</v>
      </c>
      <c r="V17" s="137"/>
      <c r="W17" s="136"/>
      <c r="X17" s="135">
        <f>SUM(T17:W17)</f>
        <v>71666</v>
      </c>
      <c r="Y17" s="134">
        <f>IF(ISERROR(R17/X17-1),"         /0",IF(R17/X17&gt;5,"  *  ",(R17/X17-1)))</f>
        <v>0.2052577233276589</v>
      </c>
    </row>
    <row r="18" spans="1:25" ht="19.5" customHeight="1">
      <c r="A18" s="142" t="s">
        <v>180</v>
      </c>
      <c r="B18" s="140">
        <v>14142</v>
      </c>
      <c r="C18" s="136">
        <v>11612</v>
      </c>
      <c r="D18" s="137">
        <v>0</v>
      </c>
      <c r="E18" s="136">
        <v>0</v>
      </c>
      <c r="F18" s="135">
        <f>SUM(B18:E18)</f>
        <v>25754</v>
      </c>
      <c r="G18" s="139">
        <f>F18/$F$9</f>
        <v>0.031108974420919377</v>
      </c>
      <c r="H18" s="138">
        <v>12983</v>
      </c>
      <c r="I18" s="136">
        <v>11565</v>
      </c>
      <c r="J18" s="137"/>
      <c r="K18" s="136"/>
      <c r="L18" s="135">
        <f>SUM(H18:K18)</f>
        <v>24548</v>
      </c>
      <c r="M18" s="141">
        <f>IF(ISERROR(F18/L18-1),"         /0",(F18/L18-1))</f>
        <v>0.04912823855303894</v>
      </c>
      <c r="N18" s="140">
        <v>41112</v>
      </c>
      <c r="O18" s="136">
        <v>37633</v>
      </c>
      <c r="P18" s="137"/>
      <c r="Q18" s="136"/>
      <c r="R18" s="135">
        <f>SUM(N18:Q18)</f>
        <v>78745</v>
      </c>
      <c r="S18" s="139">
        <f>R18/$R$9</f>
        <v>0.03055367156228999</v>
      </c>
      <c r="T18" s="138">
        <v>36924</v>
      </c>
      <c r="U18" s="136">
        <v>36651</v>
      </c>
      <c r="V18" s="137"/>
      <c r="W18" s="136"/>
      <c r="X18" s="135">
        <f>SUM(T18:W18)</f>
        <v>73575</v>
      </c>
      <c r="Y18" s="134">
        <f>IF(ISERROR(R18/X18-1),"         /0",IF(R18/X18&gt;5,"  *  ",(R18/X18-1)))</f>
        <v>0.07026843357118584</v>
      </c>
    </row>
    <row r="19" spans="1:25" ht="19.5" customHeight="1">
      <c r="A19" s="142" t="s">
        <v>181</v>
      </c>
      <c r="B19" s="140">
        <v>12314</v>
      </c>
      <c r="C19" s="136">
        <v>10639</v>
      </c>
      <c r="D19" s="137">
        <v>0</v>
      </c>
      <c r="E19" s="136">
        <v>0</v>
      </c>
      <c r="F19" s="135">
        <f>SUM(B19:E19)</f>
        <v>22953</v>
      </c>
      <c r="G19" s="139">
        <f>F19/$F$9</f>
        <v>0.027725568450856664</v>
      </c>
      <c r="H19" s="138">
        <v>11618</v>
      </c>
      <c r="I19" s="136">
        <v>10843</v>
      </c>
      <c r="J19" s="137"/>
      <c r="K19" s="136"/>
      <c r="L19" s="135">
        <f>SUM(H19:K19)</f>
        <v>22461</v>
      </c>
      <c r="M19" s="141">
        <f>IF(ISERROR(F19/L19-1),"         /0",(F19/L19-1))</f>
        <v>0.02190463470014703</v>
      </c>
      <c r="N19" s="140">
        <v>34046</v>
      </c>
      <c r="O19" s="136">
        <v>31120</v>
      </c>
      <c r="P19" s="137">
        <v>272</v>
      </c>
      <c r="Q19" s="136">
        <v>0</v>
      </c>
      <c r="R19" s="135">
        <f>SUM(N19:Q19)</f>
        <v>65438</v>
      </c>
      <c r="S19" s="139">
        <f>R19/$R$9</f>
        <v>0.025390452215291542</v>
      </c>
      <c r="T19" s="138">
        <v>32734</v>
      </c>
      <c r="U19" s="136">
        <v>31426</v>
      </c>
      <c r="V19" s="137"/>
      <c r="W19" s="136"/>
      <c r="X19" s="135">
        <f>SUM(T19:W19)</f>
        <v>64160</v>
      </c>
      <c r="Y19" s="134">
        <f>IF(ISERROR(R19/X19-1),"         /0",IF(R19/X19&gt;5,"  *  ",(R19/X19-1)))</f>
        <v>0.019918952618453778</v>
      </c>
    </row>
    <row r="20" spans="1:25" ht="19.5" customHeight="1">
      <c r="A20" s="142" t="s">
        <v>182</v>
      </c>
      <c r="B20" s="140">
        <v>12189</v>
      </c>
      <c r="C20" s="136">
        <v>9913</v>
      </c>
      <c r="D20" s="137">
        <v>0</v>
      </c>
      <c r="E20" s="136">
        <v>0</v>
      </c>
      <c r="F20" s="135">
        <f t="shared" si="8"/>
        <v>22102</v>
      </c>
      <c r="G20" s="139">
        <f t="shared" si="9"/>
        <v>0.026697621831605192</v>
      </c>
      <c r="H20" s="138"/>
      <c r="I20" s="136"/>
      <c r="J20" s="137"/>
      <c r="K20" s="136"/>
      <c r="L20" s="135">
        <f t="shared" si="10"/>
        <v>0</v>
      </c>
      <c r="M20" s="141" t="str">
        <f t="shared" si="11"/>
        <v>         /0</v>
      </c>
      <c r="N20" s="140">
        <v>33766</v>
      </c>
      <c r="O20" s="136">
        <v>31349</v>
      </c>
      <c r="P20" s="137"/>
      <c r="Q20" s="136"/>
      <c r="R20" s="135">
        <f t="shared" si="12"/>
        <v>65115</v>
      </c>
      <c r="S20" s="139">
        <f t="shared" si="13"/>
        <v>0.025265125706756146</v>
      </c>
      <c r="T20" s="138"/>
      <c r="U20" s="136"/>
      <c r="V20" s="137"/>
      <c r="W20" s="136"/>
      <c r="X20" s="135">
        <f t="shared" si="14"/>
        <v>0</v>
      </c>
      <c r="Y20" s="134" t="str">
        <f t="shared" si="15"/>
        <v>         /0</v>
      </c>
    </row>
    <row r="21" spans="1:25" ht="19.5" customHeight="1">
      <c r="A21" s="142" t="s">
        <v>183</v>
      </c>
      <c r="B21" s="140">
        <v>10409</v>
      </c>
      <c r="C21" s="136">
        <v>8282</v>
      </c>
      <c r="D21" s="137">
        <v>0</v>
      </c>
      <c r="E21" s="136">
        <v>0</v>
      </c>
      <c r="F21" s="135">
        <f t="shared" si="8"/>
        <v>18691</v>
      </c>
      <c r="G21" s="139">
        <f t="shared" si="9"/>
        <v>0.02257737985949383</v>
      </c>
      <c r="H21" s="138">
        <v>11003</v>
      </c>
      <c r="I21" s="136">
        <v>9237</v>
      </c>
      <c r="J21" s="137"/>
      <c r="K21" s="136"/>
      <c r="L21" s="135">
        <f t="shared" si="10"/>
        <v>20240</v>
      </c>
      <c r="M21" s="141">
        <f t="shared" si="11"/>
        <v>-0.07653162055335971</v>
      </c>
      <c r="N21" s="140">
        <v>29565</v>
      </c>
      <c r="O21" s="136">
        <v>26091</v>
      </c>
      <c r="P21" s="137"/>
      <c r="Q21" s="136">
        <v>127</v>
      </c>
      <c r="R21" s="135">
        <f t="shared" si="12"/>
        <v>55783</v>
      </c>
      <c r="S21" s="139">
        <f t="shared" si="13"/>
        <v>0.021644237231052417</v>
      </c>
      <c r="T21" s="138">
        <v>30858</v>
      </c>
      <c r="U21" s="136">
        <v>28235</v>
      </c>
      <c r="V21" s="137">
        <v>117</v>
      </c>
      <c r="W21" s="136">
        <v>116</v>
      </c>
      <c r="X21" s="135">
        <f t="shared" si="14"/>
        <v>59326</v>
      </c>
      <c r="Y21" s="134">
        <f t="shared" si="15"/>
        <v>-0.05972086437649593</v>
      </c>
    </row>
    <row r="22" spans="1:25" ht="19.5" customHeight="1">
      <c r="A22" s="142" t="s">
        <v>158</v>
      </c>
      <c r="B22" s="140">
        <v>9211</v>
      </c>
      <c r="C22" s="136">
        <v>8271</v>
      </c>
      <c r="D22" s="137">
        <v>0</v>
      </c>
      <c r="E22" s="136">
        <v>0</v>
      </c>
      <c r="F22" s="135">
        <f t="shared" si="8"/>
        <v>17482</v>
      </c>
      <c r="G22" s="139">
        <f t="shared" si="9"/>
        <v>0.02111699506199086</v>
      </c>
      <c r="H22" s="138"/>
      <c r="I22" s="136"/>
      <c r="J22" s="137"/>
      <c r="K22" s="136"/>
      <c r="L22" s="135">
        <f t="shared" si="10"/>
        <v>0</v>
      </c>
      <c r="M22" s="141" t="str">
        <f t="shared" si="11"/>
        <v>         /0</v>
      </c>
      <c r="N22" s="140">
        <v>28281</v>
      </c>
      <c r="O22" s="136">
        <v>26451</v>
      </c>
      <c r="P22" s="137"/>
      <c r="Q22" s="136"/>
      <c r="R22" s="135">
        <f t="shared" si="12"/>
        <v>54732</v>
      </c>
      <c r="S22" s="139">
        <f t="shared" si="13"/>
        <v>0.02123644106860443</v>
      </c>
      <c r="T22" s="138"/>
      <c r="U22" s="136"/>
      <c r="V22" s="137"/>
      <c r="W22" s="136"/>
      <c r="X22" s="135">
        <f t="shared" si="14"/>
        <v>0</v>
      </c>
      <c r="Y22" s="134" t="str">
        <f t="shared" si="15"/>
        <v>         /0</v>
      </c>
    </row>
    <row r="23" spans="1:25" ht="19.5" customHeight="1">
      <c r="A23" s="142" t="s">
        <v>184</v>
      </c>
      <c r="B23" s="140">
        <v>9958</v>
      </c>
      <c r="C23" s="136">
        <v>7512</v>
      </c>
      <c r="D23" s="137">
        <v>0</v>
      </c>
      <c r="E23" s="136">
        <v>0</v>
      </c>
      <c r="F23" s="135">
        <f t="shared" si="8"/>
        <v>17470</v>
      </c>
      <c r="G23" s="139">
        <f t="shared" si="1"/>
        <v>0.02110249992752433</v>
      </c>
      <c r="H23" s="138">
        <v>9321</v>
      </c>
      <c r="I23" s="136">
        <v>7600</v>
      </c>
      <c r="J23" s="137"/>
      <c r="K23" s="136"/>
      <c r="L23" s="135">
        <f t="shared" si="10"/>
        <v>16921</v>
      </c>
      <c r="M23" s="141">
        <f t="shared" si="11"/>
        <v>0.03244489096389103</v>
      </c>
      <c r="N23" s="140">
        <v>27268</v>
      </c>
      <c r="O23" s="136">
        <v>24170</v>
      </c>
      <c r="P23" s="137"/>
      <c r="Q23" s="136"/>
      <c r="R23" s="135">
        <f t="shared" si="12"/>
        <v>51438</v>
      </c>
      <c r="S23" s="139">
        <f t="shared" si="5"/>
        <v>0.01995834348620322</v>
      </c>
      <c r="T23" s="138">
        <v>27585</v>
      </c>
      <c r="U23" s="136">
        <v>25066</v>
      </c>
      <c r="V23" s="137"/>
      <c r="W23" s="136"/>
      <c r="X23" s="135">
        <f t="shared" si="14"/>
        <v>52651</v>
      </c>
      <c r="Y23" s="134">
        <f t="shared" si="15"/>
        <v>-0.02303849879394504</v>
      </c>
    </row>
    <row r="24" spans="1:25" ht="19.5" customHeight="1">
      <c r="A24" s="142" t="s">
        <v>185</v>
      </c>
      <c r="B24" s="140">
        <v>8310</v>
      </c>
      <c r="C24" s="136">
        <v>6556</v>
      </c>
      <c r="D24" s="137">
        <v>0</v>
      </c>
      <c r="E24" s="136">
        <v>0</v>
      </c>
      <c r="F24" s="135">
        <f t="shared" si="8"/>
        <v>14866</v>
      </c>
      <c r="G24" s="139">
        <f t="shared" si="1"/>
        <v>0.017957055748287157</v>
      </c>
      <c r="H24" s="138">
        <v>7602</v>
      </c>
      <c r="I24" s="136">
        <v>5856</v>
      </c>
      <c r="J24" s="137"/>
      <c r="K24" s="136"/>
      <c r="L24" s="135">
        <f t="shared" si="10"/>
        <v>13458</v>
      </c>
      <c r="M24" s="141">
        <f t="shared" si="11"/>
        <v>0.1046217862981127</v>
      </c>
      <c r="N24" s="140">
        <v>20942</v>
      </c>
      <c r="O24" s="136">
        <v>19306</v>
      </c>
      <c r="P24" s="137"/>
      <c r="Q24" s="136"/>
      <c r="R24" s="135">
        <f t="shared" si="12"/>
        <v>40248</v>
      </c>
      <c r="S24" s="139">
        <f t="shared" si="5"/>
        <v>0.015616536580596196</v>
      </c>
      <c r="T24" s="138">
        <v>21616</v>
      </c>
      <c r="U24" s="136">
        <v>19193</v>
      </c>
      <c r="V24" s="137"/>
      <c r="W24" s="136"/>
      <c r="X24" s="135">
        <f t="shared" si="14"/>
        <v>40809</v>
      </c>
      <c r="Y24" s="134">
        <f t="shared" si="15"/>
        <v>-0.013746967580680725</v>
      </c>
    </row>
    <row r="25" spans="1:25" ht="19.5" customHeight="1">
      <c r="A25" s="142" t="s">
        <v>186</v>
      </c>
      <c r="B25" s="140">
        <v>7826</v>
      </c>
      <c r="C25" s="136">
        <v>5854</v>
      </c>
      <c r="D25" s="137">
        <v>0</v>
      </c>
      <c r="E25" s="136">
        <v>0</v>
      </c>
      <c r="F25" s="135">
        <f t="shared" si="8"/>
        <v>13680</v>
      </c>
      <c r="G25" s="139">
        <f t="shared" si="1"/>
        <v>0.016524453291845036</v>
      </c>
      <c r="H25" s="138">
        <v>6555</v>
      </c>
      <c r="I25" s="136">
        <v>5515</v>
      </c>
      <c r="J25" s="137"/>
      <c r="K25" s="136"/>
      <c r="L25" s="135">
        <f t="shared" si="10"/>
        <v>12070</v>
      </c>
      <c r="M25" s="141">
        <f t="shared" si="11"/>
        <v>0.13338856669428334</v>
      </c>
      <c r="N25" s="140">
        <v>22815</v>
      </c>
      <c r="O25" s="136">
        <v>19190</v>
      </c>
      <c r="P25" s="137"/>
      <c r="Q25" s="136"/>
      <c r="R25" s="135">
        <f t="shared" si="12"/>
        <v>42005</v>
      </c>
      <c r="S25" s="139">
        <f t="shared" si="5"/>
        <v>0.016298266226096782</v>
      </c>
      <c r="T25" s="138">
        <v>19124</v>
      </c>
      <c r="U25" s="136">
        <v>17746</v>
      </c>
      <c r="V25" s="137"/>
      <c r="W25" s="136"/>
      <c r="X25" s="135">
        <f t="shared" si="14"/>
        <v>36870</v>
      </c>
      <c r="Y25" s="134">
        <f t="shared" si="15"/>
        <v>0.13927312177922424</v>
      </c>
    </row>
    <row r="26" spans="1:25" ht="19.5" customHeight="1">
      <c r="A26" s="142" t="s">
        <v>187</v>
      </c>
      <c r="B26" s="140">
        <v>6440</v>
      </c>
      <c r="C26" s="136">
        <v>6357</v>
      </c>
      <c r="D26" s="137">
        <v>0</v>
      </c>
      <c r="E26" s="136">
        <v>0</v>
      </c>
      <c r="F26" s="135">
        <f t="shared" si="0"/>
        <v>12797</v>
      </c>
      <c r="G26" s="139">
        <f t="shared" si="1"/>
        <v>0.015457852980682817</v>
      </c>
      <c r="H26" s="138">
        <v>5288</v>
      </c>
      <c r="I26" s="136">
        <v>5725</v>
      </c>
      <c r="J26" s="137"/>
      <c r="K26" s="136"/>
      <c r="L26" s="135">
        <f t="shared" si="2"/>
        <v>11013</v>
      </c>
      <c r="M26" s="141">
        <f t="shared" si="3"/>
        <v>0.16199037501135027</v>
      </c>
      <c r="N26" s="140">
        <v>16903</v>
      </c>
      <c r="O26" s="136">
        <v>16500</v>
      </c>
      <c r="P26" s="137"/>
      <c r="Q26" s="136"/>
      <c r="R26" s="135">
        <f t="shared" si="4"/>
        <v>33403</v>
      </c>
      <c r="S26" s="139">
        <f t="shared" si="5"/>
        <v>0.012960623419838372</v>
      </c>
      <c r="T26" s="138">
        <v>17655</v>
      </c>
      <c r="U26" s="136">
        <v>18475</v>
      </c>
      <c r="V26" s="137"/>
      <c r="W26" s="136"/>
      <c r="X26" s="135">
        <f t="shared" si="6"/>
        <v>36130</v>
      </c>
      <c r="Y26" s="134">
        <f t="shared" si="7"/>
        <v>-0.07547744256850264</v>
      </c>
    </row>
    <row r="27" spans="1:25" ht="19.5" customHeight="1">
      <c r="A27" s="142" t="s">
        <v>188</v>
      </c>
      <c r="B27" s="140">
        <v>6276</v>
      </c>
      <c r="C27" s="136">
        <v>6143</v>
      </c>
      <c r="D27" s="137">
        <v>0</v>
      </c>
      <c r="E27" s="136">
        <v>0</v>
      </c>
      <c r="F27" s="135">
        <f t="shared" si="0"/>
        <v>12419</v>
      </c>
      <c r="G27" s="139">
        <f t="shared" si="1"/>
        <v>0.0150012562449871</v>
      </c>
      <c r="H27" s="138">
        <v>6239</v>
      </c>
      <c r="I27" s="136">
        <v>6652</v>
      </c>
      <c r="J27" s="137"/>
      <c r="K27" s="136"/>
      <c r="L27" s="135">
        <f t="shared" si="2"/>
        <v>12891</v>
      </c>
      <c r="M27" s="141">
        <f t="shared" si="3"/>
        <v>-0.03661469242106896</v>
      </c>
      <c r="N27" s="140">
        <v>19195</v>
      </c>
      <c r="O27" s="136">
        <v>19482</v>
      </c>
      <c r="P27" s="137"/>
      <c r="Q27" s="136"/>
      <c r="R27" s="135">
        <f t="shared" si="4"/>
        <v>38677</v>
      </c>
      <c r="S27" s="139">
        <f t="shared" si="5"/>
        <v>0.015006976379639214</v>
      </c>
      <c r="T27" s="138">
        <v>19322</v>
      </c>
      <c r="U27" s="136">
        <v>21658</v>
      </c>
      <c r="V27" s="137"/>
      <c r="W27" s="136"/>
      <c r="X27" s="135">
        <f t="shared" si="6"/>
        <v>40980</v>
      </c>
      <c r="Y27" s="134">
        <f t="shared" si="7"/>
        <v>-0.05619814543679846</v>
      </c>
    </row>
    <row r="28" spans="1:25" ht="19.5" customHeight="1">
      <c r="A28" s="142" t="s">
        <v>189</v>
      </c>
      <c r="B28" s="140">
        <v>6607</v>
      </c>
      <c r="C28" s="136">
        <v>5440</v>
      </c>
      <c r="D28" s="137">
        <v>0</v>
      </c>
      <c r="E28" s="136">
        <v>0</v>
      </c>
      <c r="F28" s="135">
        <f t="shared" si="0"/>
        <v>12047</v>
      </c>
      <c r="G28" s="139">
        <f t="shared" si="1"/>
        <v>0.014551907076524647</v>
      </c>
      <c r="H28" s="138">
        <v>6940</v>
      </c>
      <c r="I28" s="136">
        <v>6013</v>
      </c>
      <c r="J28" s="137"/>
      <c r="K28" s="136"/>
      <c r="L28" s="135">
        <f t="shared" si="2"/>
        <v>12953</v>
      </c>
      <c r="M28" s="141">
        <f t="shared" si="3"/>
        <v>-0.06994518644329495</v>
      </c>
      <c r="N28" s="140">
        <v>19433</v>
      </c>
      <c r="O28" s="136">
        <v>17770</v>
      </c>
      <c r="P28" s="137"/>
      <c r="Q28" s="136"/>
      <c r="R28" s="135">
        <f t="shared" si="4"/>
        <v>37203</v>
      </c>
      <c r="S28" s="139">
        <f t="shared" si="5"/>
        <v>0.014435052932019488</v>
      </c>
      <c r="T28" s="138">
        <v>20003</v>
      </c>
      <c r="U28" s="136">
        <v>19357</v>
      </c>
      <c r="V28" s="137"/>
      <c r="W28" s="136"/>
      <c r="X28" s="135">
        <f t="shared" si="6"/>
        <v>39360</v>
      </c>
      <c r="Y28" s="134">
        <f t="shared" si="7"/>
        <v>-0.05480182926829269</v>
      </c>
    </row>
    <row r="29" spans="1:25" ht="19.5" customHeight="1">
      <c r="A29" s="142" t="s">
        <v>190</v>
      </c>
      <c r="B29" s="140">
        <v>4980</v>
      </c>
      <c r="C29" s="136">
        <v>5491</v>
      </c>
      <c r="D29" s="137">
        <v>244</v>
      </c>
      <c r="E29" s="136">
        <v>112</v>
      </c>
      <c r="F29" s="135">
        <f t="shared" si="0"/>
        <v>10827</v>
      </c>
      <c r="G29" s="139">
        <f t="shared" si="1"/>
        <v>0.013078235072427355</v>
      </c>
      <c r="H29" s="138">
        <v>7129</v>
      </c>
      <c r="I29" s="136">
        <v>6970</v>
      </c>
      <c r="J29" s="137"/>
      <c r="K29" s="136"/>
      <c r="L29" s="135">
        <f t="shared" si="2"/>
        <v>14099</v>
      </c>
      <c r="M29" s="141">
        <f t="shared" si="3"/>
        <v>-0.23207319668061566</v>
      </c>
      <c r="N29" s="140">
        <v>25038</v>
      </c>
      <c r="O29" s="136">
        <v>26413</v>
      </c>
      <c r="P29" s="137">
        <v>351</v>
      </c>
      <c r="Q29" s="136">
        <v>112</v>
      </c>
      <c r="R29" s="135">
        <f t="shared" si="4"/>
        <v>51914</v>
      </c>
      <c r="S29" s="139">
        <f t="shared" si="5"/>
        <v>0.020143035182992222</v>
      </c>
      <c r="T29" s="138">
        <v>22514</v>
      </c>
      <c r="U29" s="136">
        <v>20729</v>
      </c>
      <c r="V29" s="137">
        <v>1529</v>
      </c>
      <c r="W29" s="136">
        <v>1434</v>
      </c>
      <c r="X29" s="135">
        <f t="shared" si="6"/>
        <v>46206</v>
      </c>
      <c r="Y29" s="134">
        <f t="shared" si="7"/>
        <v>0.12353374020689945</v>
      </c>
    </row>
    <row r="30" spans="1:25" ht="19.5" customHeight="1">
      <c r="A30" s="142" t="s">
        <v>191</v>
      </c>
      <c r="B30" s="140">
        <v>5134</v>
      </c>
      <c r="C30" s="136">
        <v>5206</v>
      </c>
      <c r="D30" s="137">
        <v>0</v>
      </c>
      <c r="E30" s="136">
        <v>0</v>
      </c>
      <c r="F30" s="135">
        <f t="shared" si="0"/>
        <v>10340</v>
      </c>
      <c r="G30" s="139">
        <f t="shared" si="1"/>
        <v>0.01248997419866065</v>
      </c>
      <c r="H30" s="138">
        <v>2046</v>
      </c>
      <c r="I30" s="136">
        <v>2079</v>
      </c>
      <c r="J30" s="137"/>
      <c r="K30" s="136"/>
      <c r="L30" s="135">
        <f t="shared" si="2"/>
        <v>4125</v>
      </c>
      <c r="M30" s="141" t="s">
        <v>50</v>
      </c>
      <c r="N30" s="140">
        <v>15260</v>
      </c>
      <c r="O30" s="136">
        <v>14759</v>
      </c>
      <c r="P30" s="137"/>
      <c r="Q30" s="136"/>
      <c r="R30" s="135">
        <f t="shared" si="4"/>
        <v>30019</v>
      </c>
      <c r="S30" s="139">
        <f t="shared" si="5"/>
        <v>0.011647605138464452</v>
      </c>
      <c r="T30" s="138">
        <v>8898</v>
      </c>
      <c r="U30" s="136">
        <v>8204</v>
      </c>
      <c r="V30" s="137"/>
      <c r="W30" s="136"/>
      <c r="X30" s="135">
        <f t="shared" si="6"/>
        <v>17102</v>
      </c>
      <c r="Y30" s="134">
        <f t="shared" si="7"/>
        <v>0.7552917787393287</v>
      </c>
    </row>
    <row r="31" spans="1:25" ht="19.5" customHeight="1">
      <c r="A31" s="142" t="s">
        <v>192</v>
      </c>
      <c r="B31" s="140">
        <v>4086</v>
      </c>
      <c r="C31" s="136">
        <v>3593</v>
      </c>
      <c r="D31" s="137">
        <v>0</v>
      </c>
      <c r="E31" s="136">
        <v>0</v>
      </c>
      <c r="F31" s="135">
        <f t="shared" si="0"/>
        <v>7679</v>
      </c>
      <c r="G31" s="139">
        <f t="shared" si="1"/>
        <v>0.00927567813070746</v>
      </c>
      <c r="H31" s="138">
        <v>4234</v>
      </c>
      <c r="I31" s="136">
        <v>3189</v>
      </c>
      <c r="J31" s="137"/>
      <c r="K31" s="136"/>
      <c r="L31" s="135">
        <f t="shared" si="2"/>
        <v>7423</v>
      </c>
      <c r="M31" s="141">
        <f t="shared" si="3"/>
        <v>0.034487404014549305</v>
      </c>
      <c r="N31" s="140">
        <v>11902</v>
      </c>
      <c r="O31" s="136">
        <v>11224</v>
      </c>
      <c r="P31" s="137"/>
      <c r="Q31" s="136"/>
      <c r="R31" s="135">
        <f t="shared" si="4"/>
        <v>23126</v>
      </c>
      <c r="S31" s="139">
        <f t="shared" si="5"/>
        <v>0.00897306760492118</v>
      </c>
      <c r="T31" s="138">
        <v>11916</v>
      </c>
      <c r="U31" s="136">
        <v>10840</v>
      </c>
      <c r="V31" s="137"/>
      <c r="W31" s="136"/>
      <c r="X31" s="135">
        <f t="shared" si="6"/>
        <v>22756</v>
      </c>
      <c r="Y31" s="134">
        <f t="shared" si="7"/>
        <v>0.016259448057655224</v>
      </c>
    </row>
    <row r="32" spans="1:25" ht="19.5" customHeight="1">
      <c r="A32" s="142" t="s">
        <v>193</v>
      </c>
      <c r="B32" s="140">
        <v>3223</v>
      </c>
      <c r="C32" s="136">
        <v>4065</v>
      </c>
      <c r="D32" s="137">
        <v>0</v>
      </c>
      <c r="E32" s="136">
        <v>0</v>
      </c>
      <c r="F32" s="135">
        <f t="shared" si="0"/>
        <v>7288</v>
      </c>
      <c r="G32" s="139">
        <f t="shared" si="1"/>
        <v>0.008803378332672999</v>
      </c>
      <c r="H32" s="138">
        <v>3221</v>
      </c>
      <c r="I32" s="136">
        <v>3391</v>
      </c>
      <c r="J32" s="137"/>
      <c r="K32" s="136"/>
      <c r="L32" s="135">
        <f t="shared" si="2"/>
        <v>6612</v>
      </c>
      <c r="M32" s="141">
        <f t="shared" si="3"/>
        <v>0.10223835450695695</v>
      </c>
      <c r="N32" s="140">
        <v>9503</v>
      </c>
      <c r="O32" s="136">
        <v>11323</v>
      </c>
      <c r="P32" s="137"/>
      <c r="Q32" s="136"/>
      <c r="R32" s="135">
        <f t="shared" si="4"/>
        <v>20826</v>
      </c>
      <c r="S32" s="139">
        <f t="shared" si="5"/>
        <v>0.00808064974228524</v>
      </c>
      <c r="T32" s="138">
        <v>10272</v>
      </c>
      <c r="U32" s="136">
        <v>11445</v>
      </c>
      <c r="V32" s="137"/>
      <c r="W32" s="136"/>
      <c r="X32" s="135">
        <f t="shared" si="6"/>
        <v>21717</v>
      </c>
      <c r="Y32" s="134">
        <f t="shared" si="7"/>
        <v>-0.04102776626605886</v>
      </c>
    </row>
    <row r="33" spans="1:25" ht="19.5" customHeight="1">
      <c r="A33" s="142" t="s">
        <v>194</v>
      </c>
      <c r="B33" s="140">
        <v>3523</v>
      </c>
      <c r="C33" s="136">
        <v>2775</v>
      </c>
      <c r="D33" s="137">
        <v>0</v>
      </c>
      <c r="E33" s="136">
        <v>0</v>
      </c>
      <c r="F33" s="135">
        <f t="shared" si="0"/>
        <v>6298</v>
      </c>
      <c r="G33" s="139">
        <f t="shared" si="1"/>
        <v>0.007607529739184214</v>
      </c>
      <c r="H33" s="138">
        <v>3130</v>
      </c>
      <c r="I33" s="136">
        <v>2403</v>
      </c>
      <c r="J33" s="137"/>
      <c r="K33" s="136"/>
      <c r="L33" s="135">
        <f t="shared" si="2"/>
        <v>5533</v>
      </c>
      <c r="M33" s="141">
        <f t="shared" si="3"/>
        <v>0.13826134104464116</v>
      </c>
      <c r="N33" s="140">
        <v>10282</v>
      </c>
      <c r="O33" s="136">
        <v>8975</v>
      </c>
      <c r="P33" s="137"/>
      <c r="Q33" s="136"/>
      <c r="R33" s="135">
        <f t="shared" si="4"/>
        <v>19257</v>
      </c>
      <c r="S33" s="139">
        <f t="shared" si="5"/>
        <v>0.007471865556860986</v>
      </c>
      <c r="T33" s="138">
        <v>9418</v>
      </c>
      <c r="U33" s="136">
        <v>7924</v>
      </c>
      <c r="V33" s="137"/>
      <c r="W33" s="136"/>
      <c r="X33" s="135">
        <f t="shared" si="6"/>
        <v>17342</v>
      </c>
      <c r="Y33" s="134">
        <f t="shared" si="7"/>
        <v>0.11042555645254293</v>
      </c>
    </row>
    <row r="34" spans="1:25" ht="19.5" customHeight="1">
      <c r="A34" s="142" t="s">
        <v>195</v>
      </c>
      <c r="B34" s="140">
        <v>1727</v>
      </c>
      <c r="C34" s="136">
        <v>1939</v>
      </c>
      <c r="D34" s="137">
        <v>0</v>
      </c>
      <c r="E34" s="136">
        <v>0</v>
      </c>
      <c r="F34" s="135">
        <f t="shared" si="0"/>
        <v>3666</v>
      </c>
      <c r="G34" s="139">
        <f t="shared" si="1"/>
        <v>0.00442826357952514</v>
      </c>
      <c r="H34" s="138">
        <v>1890</v>
      </c>
      <c r="I34" s="136">
        <v>1516</v>
      </c>
      <c r="J34" s="137"/>
      <c r="K34" s="136"/>
      <c r="L34" s="135">
        <f t="shared" si="2"/>
        <v>3406</v>
      </c>
      <c r="M34" s="141">
        <f t="shared" si="3"/>
        <v>0.07633587786259532</v>
      </c>
      <c r="N34" s="140">
        <v>4614</v>
      </c>
      <c r="O34" s="136">
        <v>4942</v>
      </c>
      <c r="P34" s="137"/>
      <c r="Q34" s="136"/>
      <c r="R34" s="135">
        <f t="shared" si="4"/>
        <v>9556</v>
      </c>
      <c r="S34" s="139">
        <f t="shared" si="5"/>
        <v>0.0037078022153691427</v>
      </c>
      <c r="T34" s="138">
        <v>6023</v>
      </c>
      <c r="U34" s="136">
        <v>6272</v>
      </c>
      <c r="V34" s="137"/>
      <c r="W34" s="136"/>
      <c r="X34" s="135">
        <f t="shared" si="6"/>
        <v>12295</v>
      </c>
      <c r="Y34" s="134">
        <f t="shared" si="7"/>
        <v>-0.2227734851565677</v>
      </c>
    </row>
    <row r="35" spans="1:25" ht="19.5" customHeight="1">
      <c r="A35" s="142" t="s">
        <v>196</v>
      </c>
      <c r="B35" s="140">
        <v>1048</v>
      </c>
      <c r="C35" s="136">
        <v>1136</v>
      </c>
      <c r="D35" s="137">
        <v>0</v>
      </c>
      <c r="E35" s="136">
        <v>0</v>
      </c>
      <c r="F35" s="135">
        <f t="shared" si="0"/>
        <v>2184</v>
      </c>
      <c r="G35" s="139">
        <f t="shared" si="1"/>
        <v>0.002638114472908594</v>
      </c>
      <c r="H35" s="138"/>
      <c r="I35" s="136"/>
      <c r="J35" s="137"/>
      <c r="K35" s="136"/>
      <c r="L35" s="135">
        <f t="shared" si="2"/>
        <v>0</v>
      </c>
      <c r="M35" s="141" t="str">
        <f t="shared" si="3"/>
        <v>         /0</v>
      </c>
      <c r="N35" s="140">
        <v>3834</v>
      </c>
      <c r="O35" s="136">
        <v>3866</v>
      </c>
      <c r="P35" s="137"/>
      <c r="Q35" s="136"/>
      <c r="R35" s="135">
        <f t="shared" si="4"/>
        <v>7700</v>
      </c>
      <c r="S35" s="139">
        <f t="shared" si="5"/>
        <v>0.0029876598009985766</v>
      </c>
      <c r="T35" s="138"/>
      <c r="U35" s="136"/>
      <c r="V35" s="137"/>
      <c r="W35" s="136"/>
      <c r="X35" s="135">
        <f t="shared" si="6"/>
        <v>0</v>
      </c>
      <c r="Y35" s="134" t="str">
        <f t="shared" si="7"/>
        <v>         /0</v>
      </c>
    </row>
    <row r="36" spans="1:25" ht="19.5" customHeight="1">
      <c r="A36" s="142" t="s">
        <v>197</v>
      </c>
      <c r="B36" s="140">
        <v>1266</v>
      </c>
      <c r="C36" s="136">
        <v>917</v>
      </c>
      <c r="D36" s="137">
        <v>0</v>
      </c>
      <c r="E36" s="136">
        <v>0</v>
      </c>
      <c r="F36" s="135">
        <f t="shared" si="0"/>
        <v>2183</v>
      </c>
      <c r="G36" s="139">
        <f t="shared" si="1"/>
        <v>0.002636906545036383</v>
      </c>
      <c r="H36" s="138"/>
      <c r="I36" s="136"/>
      <c r="J36" s="137"/>
      <c r="K36" s="136"/>
      <c r="L36" s="135">
        <f t="shared" si="2"/>
        <v>0</v>
      </c>
      <c r="M36" s="141" t="str">
        <f t="shared" si="3"/>
        <v>         /0</v>
      </c>
      <c r="N36" s="140">
        <v>4908</v>
      </c>
      <c r="O36" s="136">
        <v>3980</v>
      </c>
      <c r="P36" s="137"/>
      <c r="Q36" s="136"/>
      <c r="R36" s="135">
        <f t="shared" si="4"/>
        <v>8888</v>
      </c>
      <c r="S36" s="139">
        <f t="shared" si="5"/>
        <v>0.0034486130274383573</v>
      </c>
      <c r="T36" s="138"/>
      <c r="U36" s="136"/>
      <c r="V36" s="137"/>
      <c r="W36" s="136"/>
      <c r="X36" s="135">
        <f t="shared" si="6"/>
        <v>0</v>
      </c>
      <c r="Y36" s="134" t="str">
        <f t="shared" si="7"/>
        <v>         /0</v>
      </c>
    </row>
    <row r="37" spans="1:25" ht="19.5" customHeight="1">
      <c r="A37" s="142" t="s">
        <v>198</v>
      </c>
      <c r="B37" s="140">
        <v>824</v>
      </c>
      <c r="C37" s="136">
        <v>856</v>
      </c>
      <c r="D37" s="137">
        <v>0</v>
      </c>
      <c r="E37" s="136">
        <v>0</v>
      </c>
      <c r="F37" s="135">
        <f t="shared" si="0"/>
        <v>1680</v>
      </c>
      <c r="G37" s="139">
        <f t="shared" si="1"/>
        <v>0.002029318825314303</v>
      </c>
      <c r="H37" s="138">
        <v>662</v>
      </c>
      <c r="I37" s="136">
        <v>639</v>
      </c>
      <c r="J37" s="137"/>
      <c r="K37" s="136"/>
      <c r="L37" s="135">
        <f t="shared" si="2"/>
        <v>1301</v>
      </c>
      <c r="M37" s="141">
        <f t="shared" si="3"/>
        <v>0.29131437355880085</v>
      </c>
      <c r="N37" s="140">
        <v>2893</v>
      </c>
      <c r="O37" s="136">
        <v>2577</v>
      </c>
      <c r="P37" s="137"/>
      <c r="Q37" s="136"/>
      <c r="R37" s="135">
        <f t="shared" si="4"/>
        <v>5470</v>
      </c>
      <c r="S37" s="139">
        <f t="shared" si="5"/>
        <v>0.00212240248200808</v>
      </c>
      <c r="T37" s="138">
        <v>2039</v>
      </c>
      <c r="U37" s="136">
        <v>1990</v>
      </c>
      <c r="V37" s="137"/>
      <c r="W37" s="136"/>
      <c r="X37" s="135">
        <f t="shared" si="6"/>
        <v>4029</v>
      </c>
      <c r="Y37" s="134">
        <f t="shared" si="7"/>
        <v>0.35765698684537095</v>
      </c>
    </row>
    <row r="38" spans="1:25" ht="19.5" customHeight="1">
      <c r="A38" s="142" t="s">
        <v>199</v>
      </c>
      <c r="B38" s="140">
        <v>176</v>
      </c>
      <c r="C38" s="136">
        <v>193</v>
      </c>
      <c r="D38" s="137">
        <v>0</v>
      </c>
      <c r="E38" s="136">
        <v>0</v>
      </c>
      <c r="F38" s="135">
        <f t="shared" si="0"/>
        <v>369</v>
      </c>
      <c r="G38" s="139">
        <f t="shared" si="1"/>
        <v>0.0004457253848458201</v>
      </c>
      <c r="H38" s="138"/>
      <c r="I38" s="136"/>
      <c r="J38" s="137"/>
      <c r="K38" s="136"/>
      <c r="L38" s="135">
        <f t="shared" si="2"/>
        <v>0</v>
      </c>
      <c r="M38" s="141" t="str">
        <f t="shared" si="3"/>
        <v>         /0</v>
      </c>
      <c r="N38" s="140">
        <v>635</v>
      </c>
      <c r="O38" s="136">
        <v>617</v>
      </c>
      <c r="P38" s="137">
        <v>0</v>
      </c>
      <c r="Q38" s="136">
        <v>0</v>
      </c>
      <c r="R38" s="135">
        <f t="shared" si="4"/>
        <v>1252</v>
      </c>
      <c r="S38" s="139">
        <f t="shared" si="5"/>
        <v>0.0004857857234870413</v>
      </c>
      <c r="T38" s="138"/>
      <c r="U38" s="136"/>
      <c r="V38" s="137"/>
      <c r="W38" s="136"/>
      <c r="X38" s="135">
        <f t="shared" si="6"/>
        <v>0</v>
      </c>
      <c r="Y38" s="134" t="str">
        <f t="shared" si="7"/>
        <v>         /0</v>
      </c>
    </row>
    <row r="39" spans="1:25" ht="19.5" customHeight="1" thickBot="1">
      <c r="A39" s="133" t="s">
        <v>200</v>
      </c>
      <c r="B39" s="131">
        <v>183</v>
      </c>
      <c r="C39" s="127">
        <v>141</v>
      </c>
      <c r="D39" s="128">
        <v>0</v>
      </c>
      <c r="E39" s="127">
        <v>0</v>
      </c>
      <c r="F39" s="126">
        <f t="shared" si="0"/>
        <v>324</v>
      </c>
      <c r="G39" s="130">
        <f t="shared" si="1"/>
        <v>0.00039136863059632983</v>
      </c>
      <c r="H39" s="129">
        <v>44</v>
      </c>
      <c r="I39" s="127">
        <v>31</v>
      </c>
      <c r="J39" s="128">
        <v>44</v>
      </c>
      <c r="K39" s="127">
        <v>31</v>
      </c>
      <c r="L39" s="126">
        <f t="shared" si="2"/>
        <v>150</v>
      </c>
      <c r="M39" s="132">
        <f t="shared" si="3"/>
        <v>1.1600000000000001</v>
      </c>
      <c r="N39" s="131">
        <v>674</v>
      </c>
      <c r="O39" s="127">
        <v>818</v>
      </c>
      <c r="P39" s="128"/>
      <c r="Q39" s="127"/>
      <c r="R39" s="126">
        <f t="shared" si="4"/>
        <v>1492</v>
      </c>
      <c r="S39" s="130">
        <f t="shared" si="5"/>
        <v>0.0005789075874142697</v>
      </c>
      <c r="T39" s="129">
        <v>423</v>
      </c>
      <c r="U39" s="127">
        <v>545</v>
      </c>
      <c r="V39" s="128">
        <v>309</v>
      </c>
      <c r="W39" s="127">
        <v>218</v>
      </c>
      <c r="X39" s="126">
        <f t="shared" si="6"/>
        <v>1495</v>
      </c>
      <c r="Y39" s="125">
        <f t="shared" si="7"/>
        <v>-0.0020066889632106566</v>
      </c>
    </row>
    <row r="40" spans="1:23" ht="15" thickTop="1">
      <c r="A40" s="124" t="s">
        <v>168</v>
      </c>
      <c r="B40" s="123">
        <v>0</v>
      </c>
      <c r="C40" s="123">
        <v>0</v>
      </c>
      <c r="D40" s="123">
        <v>78</v>
      </c>
      <c r="E40" s="123">
        <v>56</v>
      </c>
      <c r="H40" s="123">
        <v>8</v>
      </c>
      <c r="I40" s="123">
        <v>5</v>
      </c>
      <c r="J40" s="123">
        <v>61</v>
      </c>
      <c r="K40" s="123">
        <v>56</v>
      </c>
      <c r="N40" s="123">
        <v>0</v>
      </c>
      <c r="O40" s="123">
        <v>0</v>
      </c>
      <c r="P40" s="123">
        <v>201</v>
      </c>
      <c r="Q40" s="123">
        <v>198</v>
      </c>
      <c r="T40" s="123">
        <v>347</v>
      </c>
      <c r="U40" s="123">
        <v>296</v>
      </c>
      <c r="V40" s="123">
        <v>176</v>
      </c>
      <c r="W40" s="123">
        <v>173</v>
      </c>
    </row>
    <row r="41" ht="15">
      <c r="A41" s="124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0:Y65536 M40:M65536 Y3 M3 M5:M8 Y5:Y8">
    <cfRule type="cellIs" priority="3" dxfId="101" operator="lessThan" stopIfTrue="1">
      <formula>0</formula>
    </cfRule>
  </conditionalFormatting>
  <conditionalFormatting sqref="M9:M39 Y9:Y39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G6:G8">
    <cfRule type="cellIs" priority="2" dxfId="101" operator="lessThan" stopIfTrue="1">
      <formula>0</formula>
    </cfRule>
  </conditionalFormatting>
  <conditionalFormatting sqref="S6:S8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80" zoomScaleNormal="80" zoomScalePageLayoutView="0" workbookViewId="0" topLeftCell="A1">
      <selection activeCell="T10" sqref="T10:W41"/>
    </sheetView>
  </sheetViews>
  <sheetFormatPr defaultColWidth="8.00390625" defaultRowHeight="15"/>
  <cols>
    <col min="1" max="1" width="29.8515625" style="123" customWidth="1"/>
    <col min="2" max="2" width="9.140625" style="123" customWidth="1"/>
    <col min="3" max="3" width="10.7109375" style="123" customWidth="1"/>
    <col min="4" max="4" width="8.7109375" style="123" bestFit="1" customWidth="1"/>
    <col min="5" max="5" width="10.7109375" style="123" bestFit="1" customWidth="1"/>
    <col min="6" max="6" width="10.140625" style="123" customWidth="1"/>
    <col min="7" max="7" width="11.28125" style="123" bestFit="1" customWidth="1"/>
    <col min="8" max="8" width="10.00390625" style="123" customWidth="1"/>
    <col min="9" max="9" width="10.8515625" style="123" bestFit="1" customWidth="1"/>
    <col min="10" max="10" width="9.00390625" style="123" bestFit="1" customWidth="1"/>
    <col min="11" max="11" width="10.7109375" style="123" bestFit="1" customWidth="1"/>
    <col min="12" max="12" width="9.28125" style="123" customWidth="1"/>
    <col min="13" max="13" width="9.7109375" style="123" customWidth="1"/>
    <col min="14" max="14" width="10.7109375" style="123" customWidth="1"/>
    <col min="15" max="15" width="12.28125" style="123" bestFit="1" customWidth="1"/>
    <col min="16" max="16" width="9.28125" style="123" customWidth="1"/>
    <col min="17" max="17" width="10.7109375" style="123" bestFit="1" customWidth="1"/>
    <col min="18" max="18" width="10.28125" style="123" bestFit="1" customWidth="1"/>
    <col min="19" max="19" width="11.28125" style="123" bestFit="1" customWidth="1"/>
    <col min="20" max="20" width="10.28125" style="123" bestFit="1" customWidth="1"/>
    <col min="21" max="21" width="10.28125" style="123" customWidth="1"/>
    <col min="22" max="22" width="9.28125" style="123" customWidth="1"/>
    <col min="23" max="23" width="10.28125" style="123" customWidth="1"/>
    <col min="24" max="24" width="10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72" t="s">
        <v>28</v>
      </c>
      <c r="Y1" s="573"/>
    </row>
    <row r="2" ht="5.25" customHeight="1" thickBot="1"/>
    <row r="3" spans="1:25" ht="24" customHeight="1" thickTop="1">
      <c r="A3" s="574" t="s">
        <v>47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6"/>
    </row>
    <row r="4" spans="1:25" ht="21" customHeight="1" thickBot="1">
      <c r="A4" s="597" t="s">
        <v>45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</row>
    <row r="5" spans="1:25" s="169" customFormat="1" ht="19.5" customHeight="1" thickBot="1" thickTop="1">
      <c r="A5" s="577" t="s">
        <v>44</v>
      </c>
      <c r="B5" s="592" t="s">
        <v>36</v>
      </c>
      <c r="C5" s="593"/>
      <c r="D5" s="593"/>
      <c r="E5" s="593"/>
      <c r="F5" s="593"/>
      <c r="G5" s="593"/>
      <c r="H5" s="593"/>
      <c r="I5" s="593"/>
      <c r="J5" s="594"/>
      <c r="K5" s="594"/>
      <c r="L5" s="594"/>
      <c r="M5" s="595"/>
      <c r="N5" s="596" t="s">
        <v>35</v>
      </c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5"/>
    </row>
    <row r="6" spans="1:25" s="168" customFormat="1" ht="26.25" customHeight="1" thickBot="1">
      <c r="A6" s="578"/>
      <c r="B6" s="584" t="s">
        <v>147</v>
      </c>
      <c r="C6" s="585"/>
      <c r="D6" s="585"/>
      <c r="E6" s="585"/>
      <c r="F6" s="586"/>
      <c r="G6" s="581" t="s">
        <v>34</v>
      </c>
      <c r="H6" s="584" t="s">
        <v>148</v>
      </c>
      <c r="I6" s="585"/>
      <c r="J6" s="585"/>
      <c r="K6" s="585"/>
      <c r="L6" s="586"/>
      <c r="M6" s="581" t="s">
        <v>33</v>
      </c>
      <c r="N6" s="591" t="s">
        <v>149</v>
      </c>
      <c r="O6" s="585"/>
      <c r="P6" s="585"/>
      <c r="Q6" s="585"/>
      <c r="R6" s="585"/>
      <c r="S6" s="581" t="s">
        <v>34</v>
      </c>
      <c r="T6" s="591" t="s">
        <v>150</v>
      </c>
      <c r="U6" s="585"/>
      <c r="V6" s="585"/>
      <c r="W6" s="585"/>
      <c r="X6" s="585"/>
      <c r="Y6" s="581" t="s">
        <v>33</v>
      </c>
    </row>
    <row r="7" spans="1:25" s="163" customFormat="1" ht="26.25" customHeight="1">
      <c r="A7" s="579"/>
      <c r="B7" s="564" t="s">
        <v>22</v>
      </c>
      <c r="C7" s="565"/>
      <c r="D7" s="566" t="s">
        <v>21</v>
      </c>
      <c r="E7" s="567"/>
      <c r="F7" s="568" t="s">
        <v>17</v>
      </c>
      <c r="G7" s="582"/>
      <c r="H7" s="564" t="s">
        <v>22</v>
      </c>
      <c r="I7" s="565"/>
      <c r="J7" s="566" t="s">
        <v>21</v>
      </c>
      <c r="K7" s="567"/>
      <c r="L7" s="568" t="s">
        <v>17</v>
      </c>
      <c r="M7" s="582"/>
      <c r="N7" s="565" t="s">
        <v>22</v>
      </c>
      <c r="O7" s="565"/>
      <c r="P7" s="570" t="s">
        <v>21</v>
      </c>
      <c r="Q7" s="565"/>
      <c r="R7" s="568" t="s">
        <v>17</v>
      </c>
      <c r="S7" s="582"/>
      <c r="T7" s="571" t="s">
        <v>22</v>
      </c>
      <c r="U7" s="567"/>
      <c r="V7" s="566" t="s">
        <v>21</v>
      </c>
      <c r="W7" s="587"/>
      <c r="X7" s="568" t="s">
        <v>17</v>
      </c>
      <c r="Y7" s="582"/>
    </row>
    <row r="8" spans="1:25" s="163" customFormat="1" ht="16.5" customHeight="1" thickBot="1">
      <c r="A8" s="580"/>
      <c r="B8" s="166" t="s">
        <v>31</v>
      </c>
      <c r="C8" s="164" t="s">
        <v>30</v>
      </c>
      <c r="D8" s="165" t="s">
        <v>31</v>
      </c>
      <c r="E8" s="164" t="s">
        <v>30</v>
      </c>
      <c r="F8" s="569"/>
      <c r="G8" s="583"/>
      <c r="H8" s="166" t="s">
        <v>31</v>
      </c>
      <c r="I8" s="164" t="s">
        <v>30</v>
      </c>
      <c r="J8" s="165" t="s">
        <v>31</v>
      </c>
      <c r="K8" s="164" t="s">
        <v>30</v>
      </c>
      <c r="L8" s="569"/>
      <c r="M8" s="583"/>
      <c r="N8" s="166" t="s">
        <v>31</v>
      </c>
      <c r="O8" s="164" t="s">
        <v>30</v>
      </c>
      <c r="P8" s="165" t="s">
        <v>31</v>
      </c>
      <c r="Q8" s="164" t="s">
        <v>30</v>
      </c>
      <c r="R8" s="569"/>
      <c r="S8" s="583"/>
      <c r="T8" s="166" t="s">
        <v>31</v>
      </c>
      <c r="U8" s="164" t="s">
        <v>30</v>
      </c>
      <c r="V8" s="165" t="s">
        <v>31</v>
      </c>
      <c r="W8" s="164" t="s">
        <v>30</v>
      </c>
      <c r="X8" s="569"/>
      <c r="Y8" s="583"/>
    </row>
    <row r="9" spans="1:25" s="170" customFormat="1" ht="18" customHeight="1" thickBot="1" thickTop="1">
      <c r="A9" s="180" t="s">
        <v>24</v>
      </c>
      <c r="B9" s="179">
        <f>SUM(B10:B41)</f>
        <v>28371.483000000007</v>
      </c>
      <c r="C9" s="173">
        <f>SUM(C10:C41)</f>
        <v>16314.102</v>
      </c>
      <c r="D9" s="174">
        <f>SUM(D10:D41)</f>
        <v>3826.8699999999994</v>
      </c>
      <c r="E9" s="173">
        <f>SUM(E10:E41)</f>
        <v>2381.311</v>
      </c>
      <c r="F9" s="172">
        <f>SUM(B9:E9)</f>
        <v>50893.76600000001</v>
      </c>
      <c r="G9" s="176">
        <f>F9/$F$9</f>
        <v>1</v>
      </c>
      <c r="H9" s="175">
        <f>SUM(H10:H41)</f>
        <v>24265.558</v>
      </c>
      <c r="I9" s="173">
        <f>SUM(I10:I41)</f>
        <v>15489.087</v>
      </c>
      <c r="J9" s="174">
        <f>SUM(J10:J41)</f>
        <v>2973.897</v>
      </c>
      <c r="K9" s="173">
        <f>SUM(K10:K41)</f>
        <v>2387.35</v>
      </c>
      <c r="L9" s="172">
        <f>SUM(H9:K9)</f>
        <v>45115.892</v>
      </c>
      <c r="M9" s="178">
        <f>IF(ISERROR(F9/L9-1),"         /0",(F9/L9-1))</f>
        <v>0.12806737812033098</v>
      </c>
      <c r="N9" s="177">
        <f>SUM(N10:N41)</f>
        <v>83048.58600000002</v>
      </c>
      <c r="O9" s="173">
        <f>SUM(O10:O41)</f>
        <v>45100.420000000006</v>
      </c>
      <c r="P9" s="174">
        <f>SUM(P10:P41)</f>
        <v>12274.575</v>
      </c>
      <c r="Q9" s="173">
        <f>SUM(Q10:Q41)</f>
        <v>4415.138</v>
      </c>
      <c r="R9" s="172">
        <f>SUM(N9:Q9)</f>
        <v>144838.71900000004</v>
      </c>
      <c r="S9" s="176">
        <f>R9/$R$9</f>
        <v>1</v>
      </c>
      <c r="T9" s="175">
        <f>SUM(T10:T41)</f>
        <v>77038.62700000001</v>
      </c>
      <c r="U9" s="173">
        <f>SUM(U10:U41)</f>
        <v>41981.07300000001</v>
      </c>
      <c r="V9" s="174">
        <f>SUM(V10:V41)</f>
        <v>10113.792</v>
      </c>
      <c r="W9" s="173">
        <f>SUM(W10:W41)</f>
        <v>6026.237</v>
      </c>
      <c r="X9" s="172">
        <f>SUM(T9:W9)</f>
        <v>135159.72900000002</v>
      </c>
      <c r="Y9" s="171">
        <f>IF(ISERROR(R9/X9-1),"         /0",(R9/X9-1))</f>
        <v>0.07161149309495896</v>
      </c>
    </row>
    <row r="10" spans="1:25" ht="19.5" customHeight="1" thickTop="1">
      <c r="A10" s="151" t="s">
        <v>172</v>
      </c>
      <c r="B10" s="149">
        <v>9781.423000000003</v>
      </c>
      <c r="C10" s="145">
        <v>6356.321999999998</v>
      </c>
      <c r="D10" s="146">
        <v>0</v>
      </c>
      <c r="E10" s="145">
        <v>0</v>
      </c>
      <c r="F10" s="144">
        <f>SUM(B10:E10)</f>
        <v>16137.745</v>
      </c>
      <c r="G10" s="148">
        <f>F10/$F$9</f>
        <v>0.31708687071811503</v>
      </c>
      <c r="H10" s="147">
        <v>7154.144000000001</v>
      </c>
      <c r="I10" s="145">
        <v>5800.586</v>
      </c>
      <c r="J10" s="146"/>
      <c r="K10" s="145"/>
      <c r="L10" s="144">
        <f>SUM(H10:K10)</f>
        <v>12954.730000000001</v>
      </c>
      <c r="M10" s="150">
        <f>IF(ISERROR(F10/L10-1),"         /0",(F10/L10-1))</f>
        <v>0.24570292086365364</v>
      </c>
      <c r="N10" s="149">
        <v>28093.608</v>
      </c>
      <c r="O10" s="145">
        <v>16526.147</v>
      </c>
      <c r="P10" s="146"/>
      <c r="Q10" s="145"/>
      <c r="R10" s="144">
        <f>SUM(N10:Q10)</f>
        <v>44619.755000000005</v>
      </c>
      <c r="S10" s="148">
        <f>R10/$R$9</f>
        <v>0.30806510377932844</v>
      </c>
      <c r="T10" s="147">
        <v>20768.875999999997</v>
      </c>
      <c r="U10" s="145">
        <v>14635.780999999999</v>
      </c>
      <c r="V10" s="146">
        <v>43.935</v>
      </c>
      <c r="W10" s="145"/>
      <c r="X10" s="144">
        <f>SUM(T10:W10)</f>
        <v>35448.59199999999</v>
      </c>
      <c r="Y10" s="143">
        <f>IF(ISERROR(R10/X10-1),"         /0",IF(R10/X10&gt;5,"  *  ",(R10/X10-1)))</f>
        <v>0.2587172714786532</v>
      </c>
    </row>
    <row r="11" spans="1:25" ht="19.5" customHeight="1">
      <c r="A11" s="142" t="s">
        <v>201</v>
      </c>
      <c r="B11" s="140">
        <v>2120.877</v>
      </c>
      <c r="C11" s="136">
        <v>945.6880000000001</v>
      </c>
      <c r="D11" s="137">
        <v>772.54</v>
      </c>
      <c r="E11" s="136">
        <v>903.226</v>
      </c>
      <c r="F11" s="135">
        <f>SUM(B11:E11)</f>
        <v>4742.331</v>
      </c>
      <c r="G11" s="139">
        <f>F11/$F$9</f>
        <v>0.09318098016169601</v>
      </c>
      <c r="H11" s="138">
        <v>1969.8600000000001</v>
      </c>
      <c r="I11" s="136">
        <v>1302.369</v>
      </c>
      <c r="J11" s="137"/>
      <c r="K11" s="136"/>
      <c r="L11" s="135">
        <f>SUM(H11:K11)</f>
        <v>3272.2290000000003</v>
      </c>
      <c r="M11" s="141">
        <f>IF(ISERROR(F11/L11-1),"         /0",(F11/L11-1))</f>
        <v>0.44926623411747757</v>
      </c>
      <c r="N11" s="140">
        <v>6248.207</v>
      </c>
      <c r="O11" s="136">
        <v>3596.348</v>
      </c>
      <c r="P11" s="137">
        <v>2904.179</v>
      </c>
      <c r="Q11" s="136">
        <v>1278.856</v>
      </c>
      <c r="R11" s="135">
        <f>SUM(N11:Q11)</f>
        <v>14027.59</v>
      </c>
      <c r="S11" s="139">
        <f>R11/$R$9</f>
        <v>0.0968497242784921</v>
      </c>
      <c r="T11" s="138">
        <v>6352.575000000001</v>
      </c>
      <c r="U11" s="136">
        <v>3478.1249999999995</v>
      </c>
      <c r="V11" s="137">
        <v>858.135</v>
      </c>
      <c r="W11" s="136">
        <v>117.774</v>
      </c>
      <c r="X11" s="135">
        <f>SUM(T11:W11)</f>
        <v>10806.609</v>
      </c>
      <c r="Y11" s="134">
        <f>IF(ISERROR(R11/X11-1),"         /0",IF(R11/X11&gt;5,"  *  ",(R11/X11-1)))</f>
        <v>0.2980565874086867</v>
      </c>
    </row>
    <row r="12" spans="1:25" ht="19.5" customHeight="1">
      <c r="A12" s="142" t="s">
        <v>173</v>
      </c>
      <c r="B12" s="140">
        <v>3374.188</v>
      </c>
      <c r="C12" s="136">
        <v>1157.283</v>
      </c>
      <c r="D12" s="137">
        <v>0</v>
      </c>
      <c r="E12" s="136">
        <v>0</v>
      </c>
      <c r="F12" s="135">
        <f>SUM(B12:E12)</f>
        <v>4531.471</v>
      </c>
      <c r="G12" s="139">
        <f>F12/$F$9</f>
        <v>0.08903784011582083</v>
      </c>
      <c r="H12" s="138">
        <v>3136.85</v>
      </c>
      <c r="I12" s="136">
        <v>1358.838</v>
      </c>
      <c r="J12" s="137"/>
      <c r="K12" s="136"/>
      <c r="L12" s="135">
        <f>SUM(H12:K12)</f>
        <v>4495.688</v>
      </c>
      <c r="M12" s="141">
        <f>IF(ISERROR(F12/L12-1),"         /0",(F12/L12-1))</f>
        <v>0.007959404656194824</v>
      </c>
      <c r="N12" s="140">
        <v>10563.389</v>
      </c>
      <c r="O12" s="136">
        <v>3005.4200000000005</v>
      </c>
      <c r="P12" s="137"/>
      <c r="Q12" s="136"/>
      <c r="R12" s="135">
        <f>SUM(N12:Q12)</f>
        <v>13568.809</v>
      </c>
      <c r="S12" s="139">
        <f>R12/$R$9</f>
        <v>0.0936821941928387</v>
      </c>
      <c r="T12" s="138">
        <v>10888.018000000002</v>
      </c>
      <c r="U12" s="136">
        <v>3306.2369999999996</v>
      </c>
      <c r="V12" s="137"/>
      <c r="W12" s="136"/>
      <c r="X12" s="135">
        <f>SUM(T12:W12)</f>
        <v>14194.255000000001</v>
      </c>
      <c r="Y12" s="134">
        <f>IF(ISERROR(R12/X12-1),"         /0",IF(R12/X12&gt;5,"  *  ",(R12/X12-1)))</f>
        <v>-0.0440633199840359</v>
      </c>
    </row>
    <row r="13" spans="1:25" ht="19.5" customHeight="1">
      <c r="A13" s="142" t="s">
        <v>202</v>
      </c>
      <c r="B13" s="140">
        <v>2369.517</v>
      </c>
      <c r="C13" s="136">
        <v>1286.819</v>
      </c>
      <c r="D13" s="137">
        <v>85.057</v>
      </c>
      <c r="E13" s="136">
        <v>134.91299999999998</v>
      </c>
      <c r="F13" s="135">
        <f>SUM(B13:E13)</f>
        <v>3876.3059999999996</v>
      </c>
      <c r="G13" s="139">
        <f>F13/$F$9</f>
        <v>0.0761646524645081</v>
      </c>
      <c r="H13" s="138">
        <v>2946.654</v>
      </c>
      <c r="I13" s="136">
        <v>941.747</v>
      </c>
      <c r="J13" s="137">
        <v>108.336</v>
      </c>
      <c r="K13" s="136">
        <v>446.722</v>
      </c>
      <c r="L13" s="135">
        <f>SUM(H13:K13)</f>
        <v>4443.459</v>
      </c>
      <c r="M13" s="141">
        <f>IF(ISERROR(F13/L13-1),"         /0",(F13/L13-1))</f>
        <v>-0.12763772547468089</v>
      </c>
      <c r="N13" s="140">
        <v>8299.594000000001</v>
      </c>
      <c r="O13" s="136">
        <v>3586.599</v>
      </c>
      <c r="P13" s="137">
        <v>136.3</v>
      </c>
      <c r="Q13" s="136">
        <v>244.60299999999998</v>
      </c>
      <c r="R13" s="135">
        <f>SUM(N13:Q13)</f>
        <v>12267.096</v>
      </c>
      <c r="S13" s="139">
        <f>R13/$R$9</f>
        <v>0.08469486670894953</v>
      </c>
      <c r="T13" s="138">
        <v>10906.511</v>
      </c>
      <c r="U13" s="136">
        <v>3298.825</v>
      </c>
      <c r="V13" s="137">
        <v>188.37199999999999</v>
      </c>
      <c r="W13" s="136">
        <v>1095.346</v>
      </c>
      <c r="X13" s="135">
        <f>SUM(T13:W13)</f>
        <v>15489.053999999998</v>
      </c>
      <c r="Y13" s="134">
        <f>IF(ISERROR(R13/X13-1),"         /0",IF(R13/X13&gt;5,"  *  ",(R13/X13-1)))</f>
        <v>-0.20801515702637485</v>
      </c>
    </row>
    <row r="14" spans="1:25" ht="19.5" customHeight="1">
      <c r="A14" s="142" t="s">
        <v>203</v>
      </c>
      <c r="B14" s="140">
        <v>0</v>
      </c>
      <c r="C14" s="136">
        <v>0</v>
      </c>
      <c r="D14" s="137">
        <v>2016.259</v>
      </c>
      <c r="E14" s="136">
        <v>1084.398</v>
      </c>
      <c r="F14" s="135">
        <f aca="true" t="shared" si="0" ref="F14:F23">SUM(B14:E14)</f>
        <v>3100.657</v>
      </c>
      <c r="G14" s="139">
        <f aca="true" t="shared" si="1" ref="G14:G23">F14/$F$9</f>
        <v>0.06092410217785808</v>
      </c>
      <c r="H14" s="138"/>
      <c r="I14" s="136"/>
      <c r="J14" s="137">
        <v>1782.431</v>
      </c>
      <c r="K14" s="136">
        <v>792.554</v>
      </c>
      <c r="L14" s="135">
        <f aca="true" t="shared" si="2" ref="L14:L23">SUM(H14:K14)</f>
        <v>2574.985</v>
      </c>
      <c r="M14" s="141">
        <f aca="true" t="shared" si="3" ref="M14:M23">IF(ISERROR(F14/L14-1),"         /0",(F14/L14-1))</f>
        <v>0.20414565521740902</v>
      </c>
      <c r="N14" s="140"/>
      <c r="O14" s="136"/>
      <c r="P14" s="137">
        <v>6589.555999999999</v>
      </c>
      <c r="Q14" s="136">
        <v>2338.8140000000003</v>
      </c>
      <c r="R14" s="135">
        <f aca="true" t="shared" si="4" ref="R14:R23">SUM(N14:Q14)</f>
        <v>8928.369999999999</v>
      </c>
      <c r="S14" s="139">
        <f aca="true" t="shared" si="5" ref="S14:S23">R14/$R$9</f>
        <v>0.06164353055345647</v>
      </c>
      <c r="T14" s="138"/>
      <c r="U14" s="136"/>
      <c r="V14" s="137">
        <v>5666.868</v>
      </c>
      <c r="W14" s="136">
        <v>1738.678</v>
      </c>
      <c r="X14" s="135">
        <f aca="true" t="shared" si="6" ref="X14:X23">SUM(T14:W14)</f>
        <v>7405.546</v>
      </c>
      <c r="Y14" s="134">
        <f aca="true" t="shared" si="7" ref="Y14:Y23">IF(ISERROR(R14/X14-1),"         /0",IF(R14/X14&gt;5,"  *  ",(R14/X14-1)))</f>
        <v>0.20563291349483204</v>
      </c>
    </row>
    <row r="15" spans="1:25" ht="19.5" customHeight="1">
      <c r="A15" s="142" t="s">
        <v>156</v>
      </c>
      <c r="B15" s="140">
        <v>1449.9439999999997</v>
      </c>
      <c r="C15" s="136">
        <v>1640.7169999999996</v>
      </c>
      <c r="D15" s="137">
        <v>1.924</v>
      </c>
      <c r="E15" s="136">
        <v>0</v>
      </c>
      <c r="F15" s="135">
        <f t="shared" si="0"/>
        <v>3092.584999999999</v>
      </c>
      <c r="G15" s="139">
        <f t="shared" si="1"/>
        <v>0.06076549729096484</v>
      </c>
      <c r="H15" s="138">
        <v>1957.2629999999997</v>
      </c>
      <c r="I15" s="136">
        <v>1684.2149999999997</v>
      </c>
      <c r="J15" s="137">
        <v>3.713</v>
      </c>
      <c r="K15" s="136">
        <v>0.049</v>
      </c>
      <c r="L15" s="135">
        <f t="shared" si="2"/>
        <v>3645.2399999999993</v>
      </c>
      <c r="M15" s="141">
        <f t="shared" si="3"/>
        <v>-0.15161004488044694</v>
      </c>
      <c r="N15" s="140">
        <v>4456.238000000002</v>
      </c>
      <c r="O15" s="136">
        <v>5011.947000000001</v>
      </c>
      <c r="P15" s="137">
        <v>4.216</v>
      </c>
      <c r="Q15" s="136">
        <v>0</v>
      </c>
      <c r="R15" s="135">
        <f t="shared" si="4"/>
        <v>9472.401000000003</v>
      </c>
      <c r="S15" s="139">
        <f t="shared" si="5"/>
        <v>0.0653996463473279</v>
      </c>
      <c r="T15" s="138">
        <v>5573.891999999997</v>
      </c>
      <c r="U15" s="136">
        <v>5549.541</v>
      </c>
      <c r="V15" s="137">
        <v>3.713</v>
      </c>
      <c r="W15" s="136">
        <v>0.049</v>
      </c>
      <c r="X15" s="135">
        <f t="shared" si="6"/>
        <v>11127.194999999998</v>
      </c>
      <c r="Y15" s="134">
        <f t="shared" si="7"/>
        <v>-0.14871618588512148</v>
      </c>
    </row>
    <row r="16" spans="1:25" ht="19.5" customHeight="1">
      <c r="A16" s="142" t="s">
        <v>170</v>
      </c>
      <c r="B16" s="140">
        <v>778.148</v>
      </c>
      <c r="C16" s="136">
        <v>598.0509999999999</v>
      </c>
      <c r="D16" s="137">
        <v>0</v>
      </c>
      <c r="E16" s="136">
        <v>0</v>
      </c>
      <c r="F16" s="135">
        <f t="shared" si="0"/>
        <v>1376.199</v>
      </c>
      <c r="G16" s="139">
        <f t="shared" si="1"/>
        <v>0.027040620259856575</v>
      </c>
      <c r="H16" s="138">
        <v>482.11400000000003</v>
      </c>
      <c r="I16" s="136">
        <v>195.00900000000001</v>
      </c>
      <c r="J16" s="137"/>
      <c r="K16" s="136"/>
      <c r="L16" s="135">
        <f t="shared" si="2"/>
        <v>677.123</v>
      </c>
      <c r="M16" s="141">
        <f t="shared" si="3"/>
        <v>1.0324209929362906</v>
      </c>
      <c r="N16" s="140">
        <v>1817.3840000000002</v>
      </c>
      <c r="O16" s="136">
        <v>1556.504</v>
      </c>
      <c r="P16" s="137"/>
      <c r="Q16" s="136"/>
      <c r="R16" s="135">
        <f t="shared" si="4"/>
        <v>3373.888</v>
      </c>
      <c r="S16" s="139">
        <f t="shared" si="5"/>
        <v>0.02329410273229494</v>
      </c>
      <c r="T16" s="138">
        <v>1645.6819999999996</v>
      </c>
      <c r="U16" s="136">
        <v>630.159</v>
      </c>
      <c r="V16" s="137"/>
      <c r="W16" s="136"/>
      <c r="X16" s="135">
        <f t="shared" si="6"/>
        <v>2275.8409999999994</v>
      </c>
      <c r="Y16" s="134">
        <f t="shared" si="7"/>
        <v>0.4824796635617341</v>
      </c>
    </row>
    <row r="17" spans="1:25" ht="19.5" customHeight="1">
      <c r="A17" s="142" t="s">
        <v>169</v>
      </c>
      <c r="B17" s="140">
        <v>660.0629999999999</v>
      </c>
      <c r="C17" s="136">
        <v>542.9590000000001</v>
      </c>
      <c r="D17" s="137">
        <v>0</v>
      </c>
      <c r="E17" s="136">
        <v>0</v>
      </c>
      <c r="F17" s="135">
        <f t="shared" si="0"/>
        <v>1203.022</v>
      </c>
      <c r="G17" s="139">
        <f t="shared" si="1"/>
        <v>0.023637904886032596</v>
      </c>
      <c r="H17" s="138">
        <v>220.023</v>
      </c>
      <c r="I17" s="136">
        <v>156.157</v>
      </c>
      <c r="J17" s="137"/>
      <c r="K17" s="136"/>
      <c r="L17" s="135">
        <f t="shared" si="2"/>
        <v>376.18</v>
      </c>
      <c r="M17" s="141">
        <f t="shared" si="3"/>
        <v>2.1979956403849217</v>
      </c>
      <c r="N17" s="140">
        <v>1890.6789999999999</v>
      </c>
      <c r="O17" s="136">
        <v>1364.3860000000002</v>
      </c>
      <c r="P17" s="137"/>
      <c r="Q17" s="136"/>
      <c r="R17" s="135">
        <f t="shared" si="4"/>
        <v>3255.065</v>
      </c>
      <c r="S17" s="139">
        <f t="shared" si="5"/>
        <v>0.022473721270622388</v>
      </c>
      <c r="T17" s="138">
        <v>1323.5310000000002</v>
      </c>
      <c r="U17" s="136">
        <v>898.42</v>
      </c>
      <c r="V17" s="137"/>
      <c r="W17" s="136"/>
      <c r="X17" s="135">
        <f t="shared" si="6"/>
        <v>2221.951</v>
      </c>
      <c r="Y17" s="134">
        <f t="shared" si="7"/>
        <v>0.46495804812977415</v>
      </c>
    </row>
    <row r="18" spans="1:25" ht="19.5" customHeight="1">
      <c r="A18" s="142" t="s">
        <v>204</v>
      </c>
      <c r="B18" s="140">
        <v>1076.481</v>
      </c>
      <c r="C18" s="136">
        <v>123.146</v>
      </c>
      <c r="D18" s="137">
        <v>0</v>
      </c>
      <c r="E18" s="136">
        <v>0</v>
      </c>
      <c r="F18" s="135">
        <f t="shared" si="0"/>
        <v>1199.627</v>
      </c>
      <c r="G18" s="139">
        <f t="shared" si="1"/>
        <v>0.023571197305383134</v>
      </c>
      <c r="H18" s="138">
        <v>338.552</v>
      </c>
      <c r="I18" s="136">
        <v>270.091</v>
      </c>
      <c r="J18" s="137"/>
      <c r="K18" s="136"/>
      <c r="L18" s="135">
        <f t="shared" si="2"/>
        <v>608.643</v>
      </c>
      <c r="M18" s="141">
        <f t="shared" si="3"/>
        <v>0.9709862760271619</v>
      </c>
      <c r="N18" s="140">
        <v>3302.3869999999997</v>
      </c>
      <c r="O18" s="136">
        <v>265.471</v>
      </c>
      <c r="P18" s="137">
        <v>610.775</v>
      </c>
      <c r="Q18" s="136">
        <v>5.879</v>
      </c>
      <c r="R18" s="135">
        <f t="shared" si="4"/>
        <v>4184.512</v>
      </c>
      <c r="S18" s="139">
        <f t="shared" si="5"/>
        <v>0.028890838229520648</v>
      </c>
      <c r="T18" s="138">
        <v>1133.9050000000002</v>
      </c>
      <c r="U18" s="136">
        <v>585.32</v>
      </c>
      <c r="V18" s="137">
        <v>184.829</v>
      </c>
      <c r="W18" s="136">
        <v>8.03</v>
      </c>
      <c r="X18" s="135">
        <f t="shared" si="6"/>
        <v>1912.0840000000003</v>
      </c>
      <c r="Y18" s="134">
        <f t="shared" si="7"/>
        <v>1.1884561556919042</v>
      </c>
    </row>
    <row r="19" spans="1:25" ht="19.5" customHeight="1">
      <c r="A19" s="142" t="s">
        <v>205</v>
      </c>
      <c r="B19" s="140">
        <v>1198.159</v>
      </c>
      <c r="C19" s="136">
        <v>0</v>
      </c>
      <c r="D19" s="137">
        <v>0</v>
      </c>
      <c r="E19" s="136">
        <v>0</v>
      </c>
      <c r="F19" s="135">
        <f t="shared" si="0"/>
        <v>1198.159</v>
      </c>
      <c r="G19" s="139">
        <f t="shared" si="1"/>
        <v>0.023542352908212764</v>
      </c>
      <c r="H19" s="138">
        <v>1257.192</v>
      </c>
      <c r="I19" s="136"/>
      <c r="J19" s="137"/>
      <c r="K19" s="136"/>
      <c r="L19" s="135">
        <f t="shared" si="2"/>
        <v>1257.192</v>
      </c>
      <c r="M19" s="141">
        <f t="shared" si="3"/>
        <v>-0.046956232619997484</v>
      </c>
      <c r="N19" s="140">
        <v>3611.424</v>
      </c>
      <c r="O19" s="136"/>
      <c r="P19" s="137"/>
      <c r="Q19" s="136"/>
      <c r="R19" s="135">
        <f t="shared" si="4"/>
        <v>3611.424</v>
      </c>
      <c r="S19" s="139">
        <f t="shared" si="5"/>
        <v>0.024934106190210085</v>
      </c>
      <c r="T19" s="138">
        <v>3955.966</v>
      </c>
      <c r="U19" s="136"/>
      <c r="V19" s="137"/>
      <c r="W19" s="136"/>
      <c r="X19" s="135">
        <f t="shared" si="6"/>
        <v>3955.966</v>
      </c>
      <c r="Y19" s="134">
        <f t="shared" si="7"/>
        <v>-0.08709427735223207</v>
      </c>
    </row>
    <row r="20" spans="1:25" ht="19.5" customHeight="1">
      <c r="A20" s="142" t="s">
        <v>157</v>
      </c>
      <c r="B20" s="140">
        <v>672.468</v>
      </c>
      <c r="C20" s="136">
        <v>494.49</v>
      </c>
      <c r="D20" s="137">
        <v>0</v>
      </c>
      <c r="E20" s="136">
        <v>0</v>
      </c>
      <c r="F20" s="135">
        <f t="shared" si="0"/>
        <v>1166.958</v>
      </c>
      <c r="G20" s="139">
        <f t="shared" si="1"/>
        <v>0.022929291575710862</v>
      </c>
      <c r="H20" s="138">
        <v>0</v>
      </c>
      <c r="I20" s="136">
        <v>0</v>
      </c>
      <c r="J20" s="137"/>
      <c r="K20" s="136"/>
      <c r="L20" s="135">
        <f t="shared" si="2"/>
        <v>0</v>
      </c>
      <c r="M20" s="141" t="str">
        <f t="shared" si="3"/>
        <v>         /0</v>
      </c>
      <c r="N20" s="140">
        <v>672.468</v>
      </c>
      <c r="O20" s="136">
        <v>494.49</v>
      </c>
      <c r="P20" s="137">
        <v>0</v>
      </c>
      <c r="Q20" s="136">
        <v>0</v>
      </c>
      <c r="R20" s="135">
        <f t="shared" si="4"/>
        <v>1166.958</v>
      </c>
      <c r="S20" s="139">
        <f t="shared" si="5"/>
        <v>0.00805694781103387</v>
      </c>
      <c r="T20" s="138">
        <v>0</v>
      </c>
      <c r="U20" s="136">
        <v>0</v>
      </c>
      <c r="V20" s="137">
        <v>0</v>
      </c>
      <c r="W20" s="136">
        <v>0</v>
      </c>
      <c r="X20" s="135">
        <f t="shared" si="6"/>
        <v>0</v>
      </c>
      <c r="Y20" s="134" t="str">
        <f t="shared" si="7"/>
        <v>         /0</v>
      </c>
    </row>
    <row r="21" spans="1:25" ht="19.5" customHeight="1">
      <c r="A21" s="142" t="s">
        <v>182</v>
      </c>
      <c r="B21" s="140">
        <v>287.643</v>
      </c>
      <c r="C21" s="136">
        <v>761.288</v>
      </c>
      <c r="D21" s="137">
        <v>0</v>
      </c>
      <c r="E21" s="136">
        <v>0</v>
      </c>
      <c r="F21" s="135">
        <f t="shared" si="0"/>
        <v>1048.931</v>
      </c>
      <c r="G21" s="139">
        <f t="shared" si="1"/>
        <v>0.020610205972967293</v>
      </c>
      <c r="H21" s="138"/>
      <c r="I21" s="136"/>
      <c r="J21" s="137"/>
      <c r="K21" s="136"/>
      <c r="L21" s="135">
        <f t="shared" si="2"/>
        <v>0</v>
      </c>
      <c r="M21" s="141" t="str">
        <f t="shared" si="3"/>
        <v>         /0</v>
      </c>
      <c r="N21" s="140">
        <v>809.4449999999999</v>
      </c>
      <c r="O21" s="136">
        <v>2300.819</v>
      </c>
      <c r="P21" s="137"/>
      <c r="Q21" s="136"/>
      <c r="R21" s="135">
        <f t="shared" si="4"/>
        <v>3110.264</v>
      </c>
      <c r="S21" s="139">
        <f t="shared" si="5"/>
        <v>0.02147398169131832</v>
      </c>
      <c r="T21" s="138"/>
      <c r="U21" s="136"/>
      <c r="V21" s="137"/>
      <c r="W21" s="136"/>
      <c r="X21" s="135">
        <f t="shared" si="6"/>
        <v>0</v>
      </c>
      <c r="Y21" s="134" t="str">
        <f t="shared" si="7"/>
        <v>         /0</v>
      </c>
    </row>
    <row r="22" spans="1:25" ht="19.5" customHeight="1">
      <c r="A22" s="142" t="s">
        <v>206</v>
      </c>
      <c r="B22" s="140">
        <v>0</v>
      </c>
      <c r="C22" s="136">
        <v>0</v>
      </c>
      <c r="D22" s="137">
        <v>852.46</v>
      </c>
      <c r="E22" s="136">
        <v>69.983</v>
      </c>
      <c r="F22" s="135">
        <f t="shared" si="0"/>
        <v>922.443</v>
      </c>
      <c r="G22" s="139">
        <f t="shared" si="1"/>
        <v>0.018124872111055797</v>
      </c>
      <c r="H22" s="138"/>
      <c r="I22" s="136"/>
      <c r="J22" s="137"/>
      <c r="K22" s="136"/>
      <c r="L22" s="135">
        <f t="shared" si="2"/>
        <v>0</v>
      </c>
      <c r="M22" s="141" t="str">
        <f t="shared" si="3"/>
        <v>         /0</v>
      </c>
      <c r="N22" s="140"/>
      <c r="O22" s="136"/>
      <c r="P22" s="137">
        <v>1561.335</v>
      </c>
      <c r="Q22" s="136">
        <v>160.815</v>
      </c>
      <c r="R22" s="135">
        <f t="shared" si="4"/>
        <v>1722.15</v>
      </c>
      <c r="S22" s="139">
        <f t="shared" si="5"/>
        <v>0.011890121729121338</v>
      </c>
      <c r="T22" s="138"/>
      <c r="U22" s="136"/>
      <c r="V22" s="137"/>
      <c r="W22" s="136"/>
      <c r="X22" s="135">
        <f t="shared" si="6"/>
        <v>0</v>
      </c>
      <c r="Y22" s="134" t="str">
        <f t="shared" si="7"/>
        <v>         /0</v>
      </c>
    </row>
    <row r="23" spans="1:25" ht="19.5" customHeight="1">
      <c r="A23" s="142" t="s">
        <v>207</v>
      </c>
      <c r="B23" s="140">
        <v>744.857</v>
      </c>
      <c r="C23" s="136">
        <v>23.147</v>
      </c>
      <c r="D23" s="137">
        <v>0</v>
      </c>
      <c r="E23" s="136">
        <v>0</v>
      </c>
      <c r="F23" s="135">
        <f t="shared" si="0"/>
        <v>768.004</v>
      </c>
      <c r="G23" s="139">
        <f t="shared" si="1"/>
        <v>0.015090335425364275</v>
      </c>
      <c r="H23" s="138">
        <v>597.3489999999999</v>
      </c>
      <c r="I23" s="136">
        <v>447.1</v>
      </c>
      <c r="J23" s="137"/>
      <c r="K23" s="136"/>
      <c r="L23" s="135">
        <f t="shared" si="2"/>
        <v>1044.449</v>
      </c>
      <c r="M23" s="141">
        <f t="shared" si="3"/>
        <v>-0.2646802285224076</v>
      </c>
      <c r="N23" s="140">
        <v>2354.19</v>
      </c>
      <c r="O23" s="136">
        <v>36.04</v>
      </c>
      <c r="P23" s="137"/>
      <c r="Q23" s="136"/>
      <c r="R23" s="135">
        <f t="shared" si="4"/>
        <v>2390.23</v>
      </c>
      <c r="S23" s="139">
        <f t="shared" si="5"/>
        <v>0.016502700496819497</v>
      </c>
      <c r="T23" s="138">
        <v>2153.772</v>
      </c>
      <c r="U23" s="136">
        <v>897.183</v>
      </c>
      <c r="V23" s="137"/>
      <c r="W23" s="136"/>
      <c r="X23" s="135">
        <f t="shared" si="6"/>
        <v>3050.955</v>
      </c>
      <c r="Y23" s="134">
        <f t="shared" si="7"/>
        <v>-0.2165633383645449</v>
      </c>
    </row>
    <row r="24" spans="1:25" ht="19.5" customHeight="1">
      <c r="A24" s="142" t="s">
        <v>208</v>
      </c>
      <c r="B24" s="140">
        <v>363.934</v>
      </c>
      <c r="C24" s="136">
        <v>340.643</v>
      </c>
      <c r="D24" s="137">
        <v>0</v>
      </c>
      <c r="E24" s="136">
        <v>0</v>
      </c>
      <c r="F24" s="135">
        <f>SUM(B24:E24)</f>
        <v>704.577</v>
      </c>
      <c r="G24" s="139">
        <f>F24/$F$9</f>
        <v>0.013844072769148187</v>
      </c>
      <c r="H24" s="138">
        <v>366.755</v>
      </c>
      <c r="I24" s="136">
        <v>181.341</v>
      </c>
      <c r="J24" s="137"/>
      <c r="K24" s="136"/>
      <c r="L24" s="135">
        <f>SUM(H24:K24)</f>
        <v>548.096</v>
      </c>
      <c r="M24" s="141">
        <f aca="true" t="shared" si="8" ref="M24:M30">IF(ISERROR(F24/L24-1),"         /0",(F24/L24-1))</f>
        <v>0.28549925560485745</v>
      </c>
      <c r="N24" s="140">
        <v>944.4370000000001</v>
      </c>
      <c r="O24" s="136">
        <v>842.5519999999999</v>
      </c>
      <c r="P24" s="137"/>
      <c r="Q24" s="136"/>
      <c r="R24" s="135">
        <f>SUM(N24:Q24)</f>
        <v>1786.989</v>
      </c>
      <c r="S24" s="139">
        <f>R24/$R$9</f>
        <v>0.012337785174694893</v>
      </c>
      <c r="T24" s="138">
        <v>911.977</v>
      </c>
      <c r="U24" s="136">
        <v>463.39300000000003</v>
      </c>
      <c r="V24" s="137"/>
      <c r="W24" s="136"/>
      <c r="X24" s="135">
        <f>SUM(T24:W24)</f>
        <v>1375.37</v>
      </c>
      <c r="Y24" s="134">
        <f>IF(ISERROR(R24/X24-1),"         /0",IF(R24/X24&gt;5,"  *  ",(R24/X24-1)))</f>
        <v>0.2992787395391787</v>
      </c>
    </row>
    <row r="25" spans="1:25" ht="19.5" customHeight="1">
      <c r="A25" s="142" t="s">
        <v>209</v>
      </c>
      <c r="B25" s="140">
        <v>498.445</v>
      </c>
      <c r="C25" s="136">
        <v>0</v>
      </c>
      <c r="D25" s="137">
        <v>0</v>
      </c>
      <c r="E25" s="136">
        <v>94.816</v>
      </c>
      <c r="F25" s="135">
        <f aca="true" t="shared" si="9" ref="F25:F30">SUM(B25:E25)</f>
        <v>593.261</v>
      </c>
      <c r="G25" s="139">
        <f aca="true" t="shared" si="10" ref="G25:G30">F25/$F$9</f>
        <v>0.011656850074722312</v>
      </c>
      <c r="H25" s="138">
        <v>731.854</v>
      </c>
      <c r="I25" s="136">
        <v>116.744</v>
      </c>
      <c r="J25" s="137"/>
      <c r="K25" s="136">
        <v>160.246</v>
      </c>
      <c r="L25" s="135">
        <f aca="true" t="shared" si="11" ref="L25:L30">SUM(H25:K25)</f>
        <v>1008.844</v>
      </c>
      <c r="M25" s="141">
        <f t="shared" si="8"/>
        <v>-0.41193980437015043</v>
      </c>
      <c r="N25" s="140">
        <v>1606.889</v>
      </c>
      <c r="O25" s="136">
        <v>127.92000000000002</v>
      </c>
      <c r="P25" s="137">
        <v>8.87</v>
      </c>
      <c r="Q25" s="136">
        <v>189.18200000000002</v>
      </c>
      <c r="R25" s="135">
        <f aca="true" t="shared" si="12" ref="R25:R30">SUM(N25:Q25)</f>
        <v>1932.8609999999999</v>
      </c>
      <c r="S25" s="139">
        <f aca="true" t="shared" si="13" ref="S25:S30">R25/$R$9</f>
        <v>0.013344919185594283</v>
      </c>
      <c r="T25" s="138">
        <v>2991.937</v>
      </c>
      <c r="U25" s="136">
        <v>601.3370000000001</v>
      </c>
      <c r="V25" s="137"/>
      <c r="W25" s="136">
        <v>448.157</v>
      </c>
      <c r="X25" s="135">
        <f aca="true" t="shared" si="14" ref="X25:X30">SUM(T25:W25)</f>
        <v>4041.431</v>
      </c>
      <c r="Y25" s="134">
        <f aca="true" t="shared" si="15" ref="Y25:Y30">IF(ISERROR(R25/X25-1),"         /0",IF(R25/X25&gt;5,"  *  ",(R25/X25-1)))</f>
        <v>-0.5217384634304038</v>
      </c>
    </row>
    <row r="26" spans="1:25" ht="19.5" customHeight="1">
      <c r="A26" s="142" t="s">
        <v>184</v>
      </c>
      <c r="B26" s="140">
        <v>203.862</v>
      </c>
      <c r="C26" s="136">
        <v>332.198</v>
      </c>
      <c r="D26" s="137">
        <v>0</v>
      </c>
      <c r="E26" s="136">
        <v>0</v>
      </c>
      <c r="F26" s="135">
        <f t="shared" si="9"/>
        <v>536.06</v>
      </c>
      <c r="G26" s="139">
        <f t="shared" si="10"/>
        <v>0.01053292067244542</v>
      </c>
      <c r="H26" s="138">
        <v>186.36700000000002</v>
      </c>
      <c r="I26" s="136">
        <v>341.159</v>
      </c>
      <c r="J26" s="137"/>
      <c r="K26" s="136"/>
      <c r="L26" s="135">
        <f t="shared" si="11"/>
        <v>527.5260000000001</v>
      </c>
      <c r="M26" s="141">
        <f t="shared" si="8"/>
        <v>0.01617740168257087</v>
      </c>
      <c r="N26" s="140">
        <v>623.41</v>
      </c>
      <c r="O26" s="136">
        <v>948.689</v>
      </c>
      <c r="P26" s="137"/>
      <c r="Q26" s="136"/>
      <c r="R26" s="135">
        <f t="shared" si="12"/>
        <v>1572.099</v>
      </c>
      <c r="S26" s="139">
        <f t="shared" si="13"/>
        <v>0.010854134936114696</v>
      </c>
      <c r="T26" s="138">
        <v>583.943</v>
      </c>
      <c r="U26" s="136">
        <v>902.245</v>
      </c>
      <c r="V26" s="137"/>
      <c r="W26" s="136"/>
      <c r="X26" s="135">
        <f t="shared" si="14"/>
        <v>1486.188</v>
      </c>
      <c r="Y26" s="134">
        <f t="shared" si="15"/>
        <v>0.057806280228342555</v>
      </c>
    </row>
    <row r="27" spans="1:25" ht="19.5" customHeight="1">
      <c r="A27" s="142" t="s">
        <v>162</v>
      </c>
      <c r="B27" s="140">
        <v>347.254</v>
      </c>
      <c r="C27" s="136">
        <v>129.07999999999998</v>
      </c>
      <c r="D27" s="137">
        <v>0</v>
      </c>
      <c r="E27" s="136">
        <v>0</v>
      </c>
      <c r="F27" s="135">
        <f t="shared" si="9"/>
        <v>476.334</v>
      </c>
      <c r="G27" s="139">
        <f t="shared" si="10"/>
        <v>0.009359378121084613</v>
      </c>
      <c r="H27" s="138">
        <v>239.61100000000002</v>
      </c>
      <c r="I27" s="136">
        <v>130.438</v>
      </c>
      <c r="J27" s="137"/>
      <c r="K27" s="136"/>
      <c r="L27" s="135">
        <f t="shared" si="11"/>
        <v>370.049</v>
      </c>
      <c r="M27" s="141">
        <f t="shared" si="8"/>
        <v>0.2872187196830691</v>
      </c>
      <c r="N27" s="140">
        <v>704.455</v>
      </c>
      <c r="O27" s="136">
        <v>337.83899999999994</v>
      </c>
      <c r="P27" s="137"/>
      <c r="Q27" s="136"/>
      <c r="R27" s="135">
        <f t="shared" si="12"/>
        <v>1042.2939999999999</v>
      </c>
      <c r="S27" s="139">
        <f t="shared" si="13"/>
        <v>0.00719623873503051</v>
      </c>
      <c r="T27" s="138">
        <v>600.525</v>
      </c>
      <c r="U27" s="136">
        <v>367.09700000000004</v>
      </c>
      <c r="V27" s="137">
        <v>0</v>
      </c>
      <c r="W27" s="136">
        <v>0</v>
      </c>
      <c r="X27" s="135">
        <f t="shared" si="14"/>
        <v>967.6220000000001</v>
      </c>
      <c r="Y27" s="134">
        <f t="shared" si="15"/>
        <v>0.07717063068016206</v>
      </c>
    </row>
    <row r="28" spans="1:25" ht="19.5" customHeight="1">
      <c r="A28" s="142" t="s">
        <v>210</v>
      </c>
      <c r="B28" s="140">
        <v>419.74600000000004</v>
      </c>
      <c r="C28" s="136">
        <v>37.659</v>
      </c>
      <c r="D28" s="137">
        <v>0</v>
      </c>
      <c r="E28" s="136">
        <v>0</v>
      </c>
      <c r="F28" s="135">
        <f t="shared" si="9"/>
        <v>457.40500000000003</v>
      </c>
      <c r="G28" s="139">
        <f t="shared" si="10"/>
        <v>0.008987446517516505</v>
      </c>
      <c r="H28" s="138"/>
      <c r="I28" s="136"/>
      <c r="J28" s="137"/>
      <c r="K28" s="136"/>
      <c r="L28" s="135">
        <f t="shared" si="11"/>
        <v>0</v>
      </c>
      <c r="M28" s="141" t="str">
        <f t="shared" si="8"/>
        <v>         /0</v>
      </c>
      <c r="N28" s="140">
        <v>939.326</v>
      </c>
      <c r="O28" s="136">
        <v>120.63300000000001</v>
      </c>
      <c r="P28" s="137"/>
      <c r="Q28" s="136"/>
      <c r="R28" s="135">
        <f t="shared" si="12"/>
        <v>1059.959</v>
      </c>
      <c r="S28" s="139">
        <f t="shared" si="13"/>
        <v>0.007318201978850695</v>
      </c>
      <c r="T28" s="138"/>
      <c r="U28" s="136"/>
      <c r="V28" s="137"/>
      <c r="W28" s="136"/>
      <c r="X28" s="135">
        <f t="shared" si="14"/>
        <v>0</v>
      </c>
      <c r="Y28" s="134" t="str">
        <f t="shared" si="15"/>
        <v>         /0</v>
      </c>
    </row>
    <row r="29" spans="1:25" ht="19.5" customHeight="1">
      <c r="A29" s="142" t="s">
        <v>177</v>
      </c>
      <c r="B29" s="140">
        <v>286.974</v>
      </c>
      <c r="C29" s="136">
        <v>133.903</v>
      </c>
      <c r="D29" s="137">
        <v>0</v>
      </c>
      <c r="E29" s="136">
        <v>0</v>
      </c>
      <c r="F29" s="135">
        <f t="shared" si="9"/>
        <v>420.87699999999995</v>
      </c>
      <c r="G29" s="139">
        <f t="shared" si="10"/>
        <v>0.008269716177026473</v>
      </c>
      <c r="H29" s="138">
        <v>260.21599999999995</v>
      </c>
      <c r="I29" s="136">
        <v>134.485</v>
      </c>
      <c r="J29" s="137"/>
      <c r="K29" s="136"/>
      <c r="L29" s="135">
        <f t="shared" si="11"/>
        <v>394.70099999999996</v>
      </c>
      <c r="M29" s="141">
        <f t="shared" si="8"/>
        <v>0.06631855505813267</v>
      </c>
      <c r="N29" s="140">
        <v>889.341</v>
      </c>
      <c r="O29" s="136">
        <v>369.75800000000004</v>
      </c>
      <c r="P29" s="137"/>
      <c r="Q29" s="136"/>
      <c r="R29" s="135">
        <f t="shared" si="12"/>
        <v>1259.0990000000002</v>
      </c>
      <c r="S29" s="139">
        <f t="shared" si="13"/>
        <v>0.00869311057632317</v>
      </c>
      <c r="T29" s="138">
        <v>728.7669999999999</v>
      </c>
      <c r="U29" s="136">
        <v>374.50200000000007</v>
      </c>
      <c r="V29" s="137"/>
      <c r="W29" s="136"/>
      <c r="X29" s="135">
        <f t="shared" si="14"/>
        <v>1103.269</v>
      </c>
      <c r="Y29" s="134">
        <f t="shared" si="15"/>
        <v>0.14124388521747666</v>
      </c>
    </row>
    <row r="30" spans="1:25" ht="19.5" customHeight="1">
      <c r="A30" s="142" t="s">
        <v>175</v>
      </c>
      <c r="B30" s="140">
        <v>159.773</v>
      </c>
      <c r="C30" s="136">
        <v>250.937</v>
      </c>
      <c r="D30" s="137">
        <v>0</v>
      </c>
      <c r="E30" s="136">
        <v>0</v>
      </c>
      <c r="F30" s="135">
        <f t="shared" si="9"/>
        <v>410.71000000000004</v>
      </c>
      <c r="G30" s="139">
        <f t="shared" si="10"/>
        <v>0.008069947112972538</v>
      </c>
      <c r="H30" s="138">
        <v>99.676</v>
      </c>
      <c r="I30" s="136">
        <v>225.80999999999997</v>
      </c>
      <c r="J30" s="137"/>
      <c r="K30" s="136"/>
      <c r="L30" s="135">
        <f t="shared" si="11"/>
        <v>325.486</v>
      </c>
      <c r="M30" s="141">
        <f t="shared" si="8"/>
        <v>0.26183614656237153</v>
      </c>
      <c r="N30" s="140">
        <v>439.58000000000004</v>
      </c>
      <c r="O30" s="136">
        <v>672.091</v>
      </c>
      <c r="P30" s="137"/>
      <c r="Q30" s="136"/>
      <c r="R30" s="135">
        <f t="shared" si="12"/>
        <v>1111.671</v>
      </c>
      <c r="S30" s="139">
        <f t="shared" si="13"/>
        <v>0.007675233581705454</v>
      </c>
      <c r="T30" s="138">
        <v>313.782</v>
      </c>
      <c r="U30" s="136">
        <v>716.208</v>
      </c>
      <c r="V30" s="137"/>
      <c r="W30" s="136"/>
      <c r="X30" s="135">
        <f t="shared" si="14"/>
        <v>1029.99</v>
      </c>
      <c r="Y30" s="134">
        <f t="shared" si="15"/>
        <v>0.07930271167681235</v>
      </c>
    </row>
    <row r="31" spans="1:25" ht="19.5" customHeight="1">
      <c r="A31" s="142" t="s">
        <v>211</v>
      </c>
      <c r="B31" s="140">
        <v>270.245</v>
      </c>
      <c r="C31" s="136">
        <v>123.173</v>
      </c>
      <c r="D31" s="137">
        <v>0</v>
      </c>
      <c r="E31" s="136">
        <v>0</v>
      </c>
      <c r="F31" s="135">
        <f aca="true" t="shared" si="16" ref="F31:F37">SUM(B31:E31)</f>
        <v>393.418</v>
      </c>
      <c r="G31" s="139">
        <f aca="true" t="shared" si="17" ref="G31:G37">F31/$F$9</f>
        <v>0.007730180549028342</v>
      </c>
      <c r="H31" s="138">
        <v>491.64200000000005</v>
      </c>
      <c r="I31" s="136">
        <v>355.501</v>
      </c>
      <c r="J31" s="137"/>
      <c r="K31" s="136"/>
      <c r="L31" s="135">
        <f aca="true" t="shared" si="18" ref="L31:L37">SUM(H31:K31)</f>
        <v>847.143</v>
      </c>
      <c r="M31" s="141">
        <f aca="true" t="shared" si="19" ref="M31:M37">IF(ISERROR(F31/L31-1),"         /0",(F31/L31-1))</f>
        <v>-0.5355943447564343</v>
      </c>
      <c r="N31" s="140">
        <v>722.106</v>
      </c>
      <c r="O31" s="136">
        <v>509.702</v>
      </c>
      <c r="P31" s="137"/>
      <c r="Q31" s="136"/>
      <c r="R31" s="135">
        <f aca="true" t="shared" si="20" ref="R31:R37">SUM(N31:Q31)</f>
        <v>1231.808</v>
      </c>
      <c r="S31" s="139">
        <f aca="true" t="shared" si="21" ref="S31:S37">R31/$R$9</f>
        <v>0.00850468720315042</v>
      </c>
      <c r="T31" s="138">
        <v>1399.9429999999998</v>
      </c>
      <c r="U31" s="136">
        <v>880.584</v>
      </c>
      <c r="V31" s="137"/>
      <c r="W31" s="136"/>
      <c r="X31" s="135">
        <f aca="true" t="shared" si="22" ref="X31:X37">SUM(T31:W31)</f>
        <v>2280.5269999999996</v>
      </c>
      <c r="Y31" s="134">
        <f aca="true" t="shared" si="23" ref="Y31:Y37">IF(ISERROR(R31/X31-1),"         /0",IF(R31/X31&gt;5,"  *  ",(R31/X31-1)))</f>
        <v>-0.4598581819026917</v>
      </c>
    </row>
    <row r="32" spans="1:25" ht="19.5" customHeight="1">
      <c r="A32" s="142" t="s">
        <v>185</v>
      </c>
      <c r="B32" s="140">
        <v>99.312</v>
      </c>
      <c r="C32" s="136">
        <v>290.00199999999995</v>
      </c>
      <c r="D32" s="137">
        <v>0</v>
      </c>
      <c r="E32" s="136">
        <v>0</v>
      </c>
      <c r="F32" s="135">
        <f>SUM(B32:E32)</f>
        <v>389.31399999999996</v>
      </c>
      <c r="G32" s="139">
        <f>F32/$F$9</f>
        <v>0.00764954198909155</v>
      </c>
      <c r="H32" s="138">
        <v>102.273</v>
      </c>
      <c r="I32" s="136">
        <v>331.099</v>
      </c>
      <c r="J32" s="137"/>
      <c r="K32" s="136"/>
      <c r="L32" s="135">
        <f>SUM(H32:K32)</f>
        <v>433.37199999999996</v>
      </c>
      <c r="M32" s="141">
        <f>IF(ISERROR(F32/L32-1),"         /0",(F32/L32-1))</f>
        <v>-0.10166323620353879</v>
      </c>
      <c r="N32" s="140">
        <v>316.079</v>
      </c>
      <c r="O32" s="136">
        <v>715.653</v>
      </c>
      <c r="P32" s="137"/>
      <c r="Q32" s="136"/>
      <c r="R32" s="135">
        <f>SUM(N32:Q32)</f>
        <v>1031.732</v>
      </c>
      <c r="S32" s="139">
        <f>R32/$R$9</f>
        <v>0.007123316245292115</v>
      </c>
      <c r="T32" s="138">
        <v>300.56399999999996</v>
      </c>
      <c r="U32" s="136">
        <v>766.78</v>
      </c>
      <c r="V32" s="137"/>
      <c r="W32" s="136"/>
      <c r="X32" s="135">
        <f>SUM(T32:W32)</f>
        <v>1067.344</v>
      </c>
      <c r="Y32" s="134">
        <f>IF(ISERROR(R32/X32-1),"         /0",IF(R32/X32&gt;5,"  *  ",(R32/X32-1)))</f>
        <v>-0.03336506318487764</v>
      </c>
    </row>
    <row r="33" spans="1:25" ht="19.5" customHeight="1">
      <c r="A33" s="142" t="s">
        <v>176</v>
      </c>
      <c r="B33" s="140">
        <v>130.846</v>
      </c>
      <c r="C33" s="136">
        <v>113.914</v>
      </c>
      <c r="D33" s="137">
        <v>0</v>
      </c>
      <c r="E33" s="136">
        <v>0</v>
      </c>
      <c r="F33" s="135">
        <f t="shared" si="16"/>
        <v>244.76</v>
      </c>
      <c r="G33" s="139">
        <f t="shared" si="17"/>
        <v>0.004809233413774094</v>
      </c>
      <c r="H33" s="138">
        <v>92.005</v>
      </c>
      <c r="I33" s="136">
        <v>69.349</v>
      </c>
      <c r="J33" s="137"/>
      <c r="K33" s="136"/>
      <c r="L33" s="135">
        <f t="shared" si="18"/>
        <v>161.35399999999998</v>
      </c>
      <c r="M33" s="141">
        <f t="shared" si="19"/>
        <v>0.5169131226991586</v>
      </c>
      <c r="N33" s="140">
        <v>388.73799999999994</v>
      </c>
      <c r="O33" s="136">
        <v>313.513</v>
      </c>
      <c r="P33" s="137"/>
      <c r="Q33" s="136"/>
      <c r="R33" s="135">
        <f t="shared" si="20"/>
        <v>702.251</v>
      </c>
      <c r="S33" s="139">
        <f t="shared" si="21"/>
        <v>0.004848503251399233</v>
      </c>
      <c r="T33" s="138">
        <v>234.073</v>
      </c>
      <c r="U33" s="136">
        <v>179.423</v>
      </c>
      <c r="V33" s="137"/>
      <c r="W33" s="136"/>
      <c r="X33" s="135">
        <f t="shared" si="22"/>
        <v>413.496</v>
      </c>
      <c r="Y33" s="134">
        <f t="shared" si="23"/>
        <v>0.6983259813879699</v>
      </c>
    </row>
    <row r="34" spans="1:25" ht="19.5" customHeight="1">
      <c r="A34" s="142" t="s">
        <v>189</v>
      </c>
      <c r="B34" s="140">
        <v>6.75</v>
      </c>
      <c r="C34" s="136">
        <v>198.836</v>
      </c>
      <c r="D34" s="137">
        <v>0</v>
      </c>
      <c r="E34" s="136">
        <v>0</v>
      </c>
      <c r="F34" s="135">
        <f t="shared" si="16"/>
        <v>205.586</v>
      </c>
      <c r="G34" s="139">
        <f t="shared" si="17"/>
        <v>0.0040395124227985005</v>
      </c>
      <c r="H34" s="138">
        <v>4.825</v>
      </c>
      <c r="I34" s="136">
        <v>243.12699999999998</v>
      </c>
      <c r="J34" s="137"/>
      <c r="K34" s="136"/>
      <c r="L34" s="135">
        <f t="shared" si="18"/>
        <v>247.95199999999997</v>
      </c>
      <c r="M34" s="141">
        <f t="shared" si="19"/>
        <v>-0.17086371555784974</v>
      </c>
      <c r="N34" s="140">
        <v>14.706</v>
      </c>
      <c r="O34" s="136">
        <v>564.0840000000001</v>
      </c>
      <c r="P34" s="137"/>
      <c r="Q34" s="136"/>
      <c r="R34" s="135">
        <f t="shared" si="20"/>
        <v>578.7900000000001</v>
      </c>
      <c r="S34" s="139">
        <f t="shared" si="21"/>
        <v>0.003996099965507151</v>
      </c>
      <c r="T34" s="138">
        <v>16.95</v>
      </c>
      <c r="U34" s="136">
        <v>619.8979999999999</v>
      </c>
      <c r="V34" s="137"/>
      <c r="W34" s="136"/>
      <c r="X34" s="135">
        <f t="shared" si="22"/>
        <v>636.848</v>
      </c>
      <c r="Y34" s="134">
        <f t="shared" si="23"/>
        <v>-0.0911646107077354</v>
      </c>
    </row>
    <row r="35" spans="1:25" ht="19.5" customHeight="1">
      <c r="A35" s="142" t="s">
        <v>212</v>
      </c>
      <c r="B35" s="140">
        <v>154.789</v>
      </c>
      <c r="C35" s="136">
        <v>36.04</v>
      </c>
      <c r="D35" s="137">
        <v>0</v>
      </c>
      <c r="E35" s="136">
        <v>0</v>
      </c>
      <c r="F35" s="135">
        <f t="shared" si="16"/>
        <v>190.82899999999998</v>
      </c>
      <c r="G35" s="139">
        <f t="shared" si="17"/>
        <v>0.003749555495657365</v>
      </c>
      <c r="H35" s="138"/>
      <c r="I35" s="136"/>
      <c r="J35" s="137"/>
      <c r="K35" s="136"/>
      <c r="L35" s="135">
        <f t="shared" si="18"/>
        <v>0</v>
      </c>
      <c r="M35" s="141" t="str">
        <f t="shared" si="19"/>
        <v>         /0</v>
      </c>
      <c r="N35" s="140">
        <v>390.464</v>
      </c>
      <c r="O35" s="136">
        <v>153.254</v>
      </c>
      <c r="P35" s="137"/>
      <c r="Q35" s="136"/>
      <c r="R35" s="135">
        <f t="shared" si="20"/>
        <v>543.718</v>
      </c>
      <c r="S35" s="139">
        <f t="shared" si="21"/>
        <v>0.003753954769511596</v>
      </c>
      <c r="T35" s="138"/>
      <c r="U35" s="136"/>
      <c r="V35" s="137"/>
      <c r="W35" s="136"/>
      <c r="X35" s="135">
        <f t="shared" si="22"/>
        <v>0</v>
      </c>
      <c r="Y35" s="134" t="str">
        <f t="shared" si="23"/>
        <v>         /0</v>
      </c>
    </row>
    <row r="36" spans="1:25" ht="19.5" customHeight="1">
      <c r="A36" s="142" t="s">
        <v>194</v>
      </c>
      <c r="B36" s="140">
        <v>55.515</v>
      </c>
      <c r="C36" s="136">
        <v>103.721</v>
      </c>
      <c r="D36" s="137">
        <v>0</v>
      </c>
      <c r="E36" s="136">
        <v>0</v>
      </c>
      <c r="F36" s="135">
        <f t="shared" si="16"/>
        <v>159.236</v>
      </c>
      <c r="G36" s="139">
        <f t="shared" si="17"/>
        <v>0.003128791844565009</v>
      </c>
      <c r="H36" s="138">
        <v>77.201</v>
      </c>
      <c r="I36" s="136">
        <v>99.898</v>
      </c>
      <c r="J36" s="137"/>
      <c r="K36" s="136"/>
      <c r="L36" s="135">
        <f t="shared" si="18"/>
        <v>177.099</v>
      </c>
      <c r="M36" s="141">
        <f t="shared" si="19"/>
        <v>-0.10086448822410066</v>
      </c>
      <c r="N36" s="140">
        <v>220.68099999999998</v>
      </c>
      <c r="O36" s="136">
        <v>278.525</v>
      </c>
      <c r="P36" s="137"/>
      <c r="Q36" s="136"/>
      <c r="R36" s="135">
        <f t="shared" si="20"/>
        <v>499.20599999999996</v>
      </c>
      <c r="S36" s="139">
        <f t="shared" si="21"/>
        <v>0.003446633631163224</v>
      </c>
      <c r="T36" s="138">
        <v>235.868</v>
      </c>
      <c r="U36" s="136">
        <v>298.36</v>
      </c>
      <c r="V36" s="137"/>
      <c r="W36" s="136"/>
      <c r="X36" s="135">
        <f t="shared" si="22"/>
        <v>534.2280000000001</v>
      </c>
      <c r="Y36" s="134">
        <f t="shared" si="23"/>
        <v>-0.06555627934140495</v>
      </c>
    </row>
    <row r="37" spans="1:25" ht="19.5" customHeight="1">
      <c r="A37" s="142" t="s">
        <v>200</v>
      </c>
      <c r="B37" s="140">
        <v>129.12900000000002</v>
      </c>
      <c r="C37" s="136">
        <v>22.89</v>
      </c>
      <c r="D37" s="137">
        <v>0</v>
      </c>
      <c r="E37" s="136">
        <v>0</v>
      </c>
      <c r="F37" s="135">
        <f t="shared" si="16"/>
        <v>152.019</v>
      </c>
      <c r="G37" s="139">
        <f t="shared" si="17"/>
        <v>0.002986986657658621</v>
      </c>
      <c r="H37" s="138">
        <v>59.319</v>
      </c>
      <c r="I37" s="136">
        <v>33.828</v>
      </c>
      <c r="J37" s="137">
        <v>0</v>
      </c>
      <c r="K37" s="136">
        <v>0</v>
      </c>
      <c r="L37" s="135">
        <f t="shared" si="18"/>
        <v>93.147</v>
      </c>
      <c r="M37" s="141">
        <f t="shared" si="19"/>
        <v>0.6320332377854359</v>
      </c>
      <c r="N37" s="140">
        <v>237.584</v>
      </c>
      <c r="O37" s="136">
        <v>52.794</v>
      </c>
      <c r="P37" s="137"/>
      <c r="Q37" s="136"/>
      <c r="R37" s="135">
        <f t="shared" si="20"/>
        <v>290.378</v>
      </c>
      <c r="S37" s="139">
        <f t="shared" si="21"/>
        <v>0.002004836842004933</v>
      </c>
      <c r="T37" s="138">
        <v>222.286</v>
      </c>
      <c r="U37" s="136">
        <v>43.035000000000004</v>
      </c>
      <c r="V37" s="137">
        <v>0</v>
      </c>
      <c r="W37" s="136">
        <v>0</v>
      </c>
      <c r="X37" s="135">
        <f t="shared" si="22"/>
        <v>265.321</v>
      </c>
      <c r="Y37" s="134">
        <f t="shared" si="23"/>
        <v>0.09444031946208531</v>
      </c>
    </row>
    <row r="38" spans="1:25" ht="19.5" customHeight="1">
      <c r="A38" s="142" t="s">
        <v>181</v>
      </c>
      <c r="B38" s="140">
        <v>143.197</v>
      </c>
      <c r="C38" s="136">
        <v>4.421</v>
      </c>
      <c r="D38" s="137">
        <v>0</v>
      </c>
      <c r="E38" s="136">
        <v>0</v>
      </c>
      <c r="F38" s="135">
        <f>SUM(B38:E38)</f>
        <v>147.618</v>
      </c>
      <c r="G38" s="139">
        <f>F38/$F$9</f>
        <v>0.0029005124124632468</v>
      </c>
      <c r="H38" s="138">
        <v>98.345</v>
      </c>
      <c r="I38" s="136">
        <v>12.859</v>
      </c>
      <c r="J38" s="137"/>
      <c r="K38" s="136"/>
      <c r="L38" s="135">
        <f>SUM(H38:K38)</f>
        <v>111.204</v>
      </c>
      <c r="M38" s="141">
        <f>IF(ISERROR(F38/L38-1),"         /0",(F38/L38-1))</f>
        <v>0.32745224991906774</v>
      </c>
      <c r="N38" s="140">
        <v>333.03900000000004</v>
      </c>
      <c r="O38" s="136">
        <v>45.812999999999995</v>
      </c>
      <c r="P38" s="137">
        <v>0</v>
      </c>
      <c r="Q38" s="136">
        <v>0</v>
      </c>
      <c r="R38" s="135">
        <f>SUM(N38:Q38)</f>
        <v>378.85200000000003</v>
      </c>
      <c r="S38" s="139">
        <f>R38/$R$9</f>
        <v>0.0026156817915518843</v>
      </c>
      <c r="T38" s="138">
        <v>246.61800000000008</v>
      </c>
      <c r="U38" s="136">
        <v>43.116</v>
      </c>
      <c r="V38" s="137"/>
      <c r="W38" s="136"/>
      <c r="X38" s="135">
        <f>SUM(T38:W38)</f>
        <v>289.7340000000001</v>
      </c>
      <c r="Y38" s="134">
        <f>IF(ISERROR(R38/X38-1),"         /0",IF(R38/X38&gt;5,"  *  ",(R38/X38-1)))</f>
        <v>0.30758557849613744</v>
      </c>
    </row>
    <row r="39" spans="1:25" ht="19.5" customHeight="1">
      <c r="A39" s="142" t="s">
        <v>179</v>
      </c>
      <c r="B39" s="140">
        <v>101.97699999999999</v>
      </c>
      <c r="C39" s="136">
        <v>43.401999999999994</v>
      </c>
      <c r="D39" s="137">
        <v>0</v>
      </c>
      <c r="E39" s="136">
        <v>0</v>
      </c>
      <c r="F39" s="135">
        <f>SUM(B39:E39)</f>
        <v>145.379</v>
      </c>
      <c r="G39" s="139">
        <f>F39/$F$9</f>
        <v>0.0028565188121468543</v>
      </c>
      <c r="H39" s="138">
        <v>244.725</v>
      </c>
      <c r="I39" s="136">
        <v>257.51</v>
      </c>
      <c r="J39" s="137"/>
      <c r="K39" s="136"/>
      <c r="L39" s="135">
        <f>SUM(H39:K39)</f>
        <v>502.235</v>
      </c>
      <c r="M39" s="141">
        <f>IF(ISERROR(F39/L39-1),"         /0",(F39/L39-1))</f>
        <v>-0.7105359045068544</v>
      </c>
      <c r="N39" s="140">
        <v>256.00699999999995</v>
      </c>
      <c r="O39" s="136">
        <v>119.19799999999998</v>
      </c>
      <c r="P39" s="137"/>
      <c r="Q39" s="136"/>
      <c r="R39" s="135">
        <f>SUM(N39:Q39)</f>
        <v>375.2049999999999</v>
      </c>
      <c r="S39" s="139">
        <f>R39/$R$9</f>
        <v>0.0025905020604331625</v>
      </c>
      <c r="T39" s="138">
        <v>490.36400000000003</v>
      </c>
      <c r="U39" s="136">
        <v>399.82200000000006</v>
      </c>
      <c r="V39" s="137"/>
      <c r="W39" s="136"/>
      <c r="X39" s="135">
        <f>SUM(T39:W39)</f>
        <v>890.1860000000001</v>
      </c>
      <c r="Y39" s="134">
        <f>IF(ISERROR(R39/X39-1),"         /0",IF(R39/X39&gt;5,"  *  ",(R39/X39-1)))</f>
        <v>-0.5785094351068205</v>
      </c>
    </row>
    <row r="40" spans="1:25" ht="19.5" customHeight="1">
      <c r="A40" s="142" t="s">
        <v>213</v>
      </c>
      <c r="B40" s="140">
        <v>0</v>
      </c>
      <c r="C40" s="136">
        <v>0</v>
      </c>
      <c r="D40" s="137">
        <v>53.729</v>
      </c>
      <c r="E40" s="136">
        <v>90.675</v>
      </c>
      <c r="F40" s="135">
        <f>SUM(B40:E40)</f>
        <v>144.404</v>
      </c>
      <c r="G40" s="139">
        <f>F40/$F$9</f>
        <v>0.0028373612595302923</v>
      </c>
      <c r="H40" s="138"/>
      <c r="I40" s="136"/>
      <c r="J40" s="137"/>
      <c r="K40" s="136"/>
      <c r="L40" s="135">
        <f>SUM(H40:K40)</f>
        <v>0</v>
      </c>
      <c r="M40" s="141" t="str">
        <f>IF(ISERROR(F40/L40-1),"         /0",(F40/L40-1))</f>
        <v>         /0</v>
      </c>
      <c r="N40" s="140"/>
      <c r="O40" s="136"/>
      <c r="P40" s="137">
        <v>150.606</v>
      </c>
      <c r="Q40" s="136">
        <v>131.757</v>
      </c>
      <c r="R40" s="135">
        <f>SUM(N40:Q40)</f>
        <v>282.363</v>
      </c>
      <c r="S40" s="139">
        <f>R40/$R$9</f>
        <v>0.001949499429085671</v>
      </c>
      <c r="T40" s="138"/>
      <c r="U40" s="136"/>
      <c r="V40" s="137">
        <v>27.155</v>
      </c>
      <c r="W40" s="136">
        <v>19.401</v>
      </c>
      <c r="X40" s="135">
        <f>SUM(T40:W40)</f>
        <v>46.556</v>
      </c>
      <c r="Y40" s="134" t="str">
        <f>IF(ISERROR(R40/X40-1),"         /0",IF(R40/X40&gt;5,"  *  ",(R40/X40-1)))</f>
        <v>  *  </v>
      </c>
    </row>
    <row r="41" spans="1:25" ht="19.5" customHeight="1">
      <c r="A41" s="142" t="s">
        <v>168</v>
      </c>
      <c r="B41" s="140">
        <v>485.96700000000004</v>
      </c>
      <c r="C41" s="136">
        <v>223.373</v>
      </c>
      <c r="D41" s="137">
        <v>44.901</v>
      </c>
      <c r="E41" s="136">
        <v>3.3</v>
      </c>
      <c r="F41" s="135">
        <f>SUM(B41:E41)</f>
        <v>757.5409999999999</v>
      </c>
      <c r="G41" s="139">
        <f>F41/$F$9</f>
        <v>0.014884750324823668</v>
      </c>
      <c r="H41" s="138">
        <v>1150.743</v>
      </c>
      <c r="I41" s="136">
        <v>799.827</v>
      </c>
      <c r="J41" s="137">
        <v>1079.4170000000001</v>
      </c>
      <c r="K41" s="136">
        <v>987.7789999999999</v>
      </c>
      <c r="L41" s="135">
        <f>SUM(H41:K41)</f>
        <v>4017.766</v>
      </c>
      <c r="M41" s="141">
        <f>IF(ISERROR(F41/L41-1),"         /0",(F41/L41-1))</f>
        <v>-0.8114521851197904</v>
      </c>
      <c r="N41" s="140">
        <v>1902.731</v>
      </c>
      <c r="O41" s="136">
        <v>1184.2309999999998</v>
      </c>
      <c r="P41" s="137">
        <v>308.738</v>
      </c>
      <c r="Q41" s="136">
        <v>65.23200000000001</v>
      </c>
      <c r="R41" s="135">
        <f>SUM(N41:Q41)</f>
        <v>3460.9319999999993</v>
      </c>
      <c r="S41" s="139">
        <f>R41/$R$9</f>
        <v>0.023895074631252424</v>
      </c>
      <c r="T41" s="138">
        <v>3058.3019999999997</v>
      </c>
      <c r="U41" s="136">
        <v>2045.6819999999998</v>
      </c>
      <c r="V41" s="137">
        <v>3140.785</v>
      </c>
      <c r="W41" s="136">
        <v>2598.802</v>
      </c>
      <c r="X41" s="135">
        <f>SUM(T41:W41)</f>
        <v>10843.571</v>
      </c>
      <c r="Y41" s="134">
        <f>IF(ISERROR(R41/X41-1),"         /0",IF(R41/X41&gt;5,"  *  ",(R41/X41-1)))</f>
        <v>-0.6808309734865019</v>
      </c>
    </row>
    <row r="42" ht="14.25">
      <c r="A42" s="116" t="s">
        <v>43</v>
      </c>
    </row>
    <row r="43" ht="14.25">
      <c r="A43" s="116" t="s">
        <v>42</v>
      </c>
    </row>
    <row r="44" ht="14.25">
      <c r="A44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2:Y65536 M42:M65536 Y3 M3">
    <cfRule type="cellIs" priority="9" dxfId="101" operator="lessThan" stopIfTrue="1">
      <formula>0</formula>
    </cfRule>
  </conditionalFormatting>
  <conditionalFormatting sqref="Y9:Y41 M9:M41">
    <cfRule type="cellIs" priority="10" dxfId="101" operator="lessThan">
      <formula>0</formula>
    </cfRule>
    <cfRule type="cellIs" priority="11" dxfId="103" operator="greaterThanOrEqual" stopIfTrue="1">
      <formula>0</formula>
    </cfRule>
  </conditionalFormatting>
  <conditionalFormatting sqref="G7:G8">
    <cfRule type="cellIs" priority="5" dxfId="101" operator="lessThan" stopIfTrue="1">
      <formula>0</formula>
    </cfRule>
  </conditionalFormatting>
  <conditionalFormatting sqref="S7:S8">
    <cfRule type="cellIs" priority="4" dxfId="101" operator="lessThan" stopIfTrue="1">
      <formula>0</formula>
    </cfRule>
  </conditionalFormatting>
  <conditionalFormatting sqref="M5 Y5 Y7:Y8 M7:M8">
    <cfRule type="cellIs" priority="6" dxfId="101" operator="lessThan" stopIfTrue="1">
      <formula>0</formula>
    </cfRule>
  </conditionalFormatting>
  <conditionalFormatting sqref="M6 Y6">
    <cfRule type="cellIs" priority="3" dxfId="101" operator="lessThan" stopIfTrue="1">
      <formula>0</formula>
    </cfRule>
  </conditionalFormatting>
  <conditionalFormatting sqref="G6">
    <cfRule type="cellIs" priority="2" dxfId="101" operator="lessThan" stopIfTrue="1">
      <formula>0</formula>
    </cfRule>
  </conditionalFormatting>
  <conditionalFormatting sqref="S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1">
      <selection activeCell="N9" sqref="N9:O58"/>
    </sheetView>
  </sheetViews>
  <sheetFormatPr defaultColWidth="9.140625" defaultRowHeight="15"/>
  <cols>
    <col min="1" max="1" width="15.8515625" style="181" customWidth="1"/>
    <col min="2" max="2" width="12.28125" style="181" customWidth="1"/>
    <col min="3" max="3" width="11.7109375" style="181" customWidth="1"/>
    <col min="4" max="4" width="11.28125" style="181" bestFit="1" customWidth="1"/>
    <col min="5" max="5" width="10.28125" style="181" bestFit="1" customWidth="1"/>
    <col min="6" max="6" width="11.28125" style="181" bestFit="1" customWidth="1"/>
    <col min="7" max="7" width="11.28125" style="181" customWidth="1"/>
    <col min="8" max="8" width="11.28125" style="181" bestFit="1" customWidth="1"/>
    <col min="9" max="9" width="9.00390625" style="181" customWidth="1"/>
    <col min="10" max="10" width="11.28125" style="181" bestFit="1" customWidth="1"/>
    <col min="11" max="11" width="11.28125" style="181" customWidth="1"/>
    <col min="12" max="12" width="12.28125" style="181" bestFit="1" customWidth="1"/>
    <col min="13" max="13" width="10.7109375" style="181" customWidth="1"/>
    <col min="14" max="14" width="12.28125" style="181" customWidth="1"/>
    <col min="15" max="15" width="11.28125" style="181" customWidth="1"/>
    <col min="16" max="16" width="12.28125" style="181" bestFit="1" customWidth="1"/>
    <col min="17" max="17" width="9.140625" style="181" customWidth="1"/>
    <col min="18" max="16384" width="9.140625" style="181" customWidth="1"/>
  </cols>
  <sheetData>
    <row r="1" spans="14:17" ht="18.75" thickBot="1">
      <c r="N1" s="544" t="s">
        <v>28</v>
      </c>
      <c r="O1" s="545"/>
      <c r="P1" s="545"/>
      <c r="Q1" s="546"/>
    </row>
    <row r="2" ht="3.75" customHeight="1" thickBot="1"/>
    <row r="3" spans="1:17" ht="24" customHeight="1" thickTop="1">
      <c r="A3" s="605" t="s">
        <v>52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</row>
    <row r="4" spans="1:17" ht="18.75" customHeight="1" thickBot="1">
      <c r="A4" s="611" t="s">
        <v>38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3"/>
    </row>
    <row r="5" spans="1:17" s="433" customFormat="1" ht="20.25" customHeight="1" thickBot="1">
      <c r="A5" s="608" t="s">
        <v>142</v>
      </c>
      <c r="B5" s="600" t="s">
        <v>36</v>
      </c>
      <c r="C5" s="601"/>
      <c r="D5" s="601"/>
      <c r="E5" s="601"/>
      <c r="F5" s="602"/>
      <c r="G5" s="602"/>
      <c r="H5" s="602"/>
      <c r="I5" s="603"/>
      <c r="J5" s="601" t="s">
        <v>35</v>
      </c>
      <c r="K5" s="601"/>
      <c r="L5" s="601"/>
      <c r="M5" s="601"/>
      <c r="N5" s="601"/>
      <c r="O5" s="601"/>
      <c r="P5" s="601"/>
      <c r="Q5" s="604"/>
    </row>
    <row r="6" spans="1:17" s="465" customFormat="1" ht="28.5" customHeight="1" thickBot="1">
      <c r="A6" s="609"/>
      <c r="B6" s="532" t="s">
        <v>147</v>
      </c>
      <c r="C6" s="542"/>
      <c r="D6" s="543"/>
      <c r="E6" s="538" t="s">
        <v>34</v>
      </c>
      <c r="F6" s="532" t="s">
        <v>148</v>
      </c>
      <c r="G6" s="542"/>
      <c r="H6" s="543"/>
      <c r="I6" s="540" t="s">
        <v>33</v>
      </c>
      <c r="J6" s="532" t="s">
        <v>149</v>
      </c>
      <c r="K6" s="542"/>
      <c r="L6" s="543"/>
      <c r="M6" s="538" t="s">
        <v>34</v>
      </c>
      <c r="N6" s="532" t="s">
        <v>150</v>
      </c>
      <c r="O6" s="542"/>
      <c r="P6" s="543"/>
      <c r="Q6" s="538" t="s">
        <v>33</v>
      </c>
    </row>
    <row r="7" spans="1:17" s="198" customFormat="1" ht="22.5" customHeight="1" thickBot="1">
      <c r="A7" s="610"/>
      <c r="B7" s="114" t="s">
        <v>22</v>
      </c>
      <c r="C7" s="111" t="s">
        <v>21</v>
      </c>
      <c r="D7" s="111" t="s">
        <v>17</v>
      </c>
      <c r="E7" s="539"/>
      <c r="F7" s="114" t="s">
        <v>22</v>
      </c>
      <c r="G7" s="112" t="s">
        <v>21</v>
      </c>
      <c r="H7" s="111" t="s">
        <v>17</v>
      </c>
      <c r="I7" s="541"/>
      <c r="J7" s="114" t="s">
        <v>22</v>
      </c>
      <c r="K7" s="111" t="s">
        <v>21</v>
      </c>
      <c r="L7" s="112" t="s">
        <v>17</v>
      </c>
      <c r="M7" s="539"/>
      <c r="N7" s="113" t="s">
        <v>22</v>
      </c>
      <c r="O7" s="112" t="s">
        <v>21</v>
      </c>
      <c r="P7" s="111" t="s">
        <v>17</v>
      </c>
      <c r="Q7" s="539"/>
    </row>
    <row r="8" spans="1:17" s="190" customFormat="1" ht="18" customHeight="1" thickBot="1">
      <c r="A8" s="197" t="s">
        <v>51</v>
      </c>
      <c r="B8" s="196">
        <f>SUM(B9:B58)</f>
        <v>1720177</v>
      </c>
      <c r="C8" s="192">
        <f>SUM(C9:C58)</f>
        <v>65560</v>
      </c>
      <c r="D8" s="192">
        <f>C8+B8</f>
        <v>1785737</v>
      </c>
      <c r="E8" s="193">
        <f>D8/$D$8</f>
        <v>1</v>
      </c>
      <c r="F8" s="192">
        <f>SUM(F9:F58)</f>
        <v>1582445</v>
      </c>
      <c r="G8" s="192">
        <f>SUM(G9:G58)</f>
        <v>67761</v>
      </c>
      <c r="H8" s="192">
        <f aca="true" t="shared" si="0" ref="H8:H58">G8+F8</f>
        <v>1650206</v>
      </c>
      <c r="I8" s="195">
        <f>(D8/H8-1)</f>
        <v>0.08212974622562275</v>
      </c>
      <c r="J8" s="194">
        <f>SUM(J9:J58)</f>
        <v>5073899</v>
      </c>
      <c r="K8" s="192">
        <f>SUM(K9:K58)</f>
        <v>205529</v>
      </c>
      <c r="L8" s="192">
        <f aca="true" t="shared" si="1" ref="L8:L58">K8+J8</f>
        <v>5279428</v>
      </c>
      <c r="M8" s="193">
        <f>(L8/$L$8)</f>
        <v>1</v>
      </c>
      <c r="N8" s="192">
        <f>SUM(N9:N58)</f>
        <v>4611029</v>
      </c>
      <c r="O8" s="192">
        <f>SUM(O9:O58)</f>
        <v>207045</v>
      </c>
      <c r="P8" s="192">
        <f aca="true" t="shared" si="2" ref="P8:P58">O8+N8</f>
        <v>4818074</v>
      </c>
      <c r="Q8" s="191">
        <f>(L8/P8-1)</f>
        <v>0.0957548597219553</v>
      </c>
    </row>
    <row r="9" spans="1:17" s="182" customFormat="1" ht="18" customHeight="1" thickTop="1">
      <c r="A9" s="189" t="s">
        <v>214</v>
      </c>
      <c r="B9" s="188">
        <v>233945</v>
      </c>
      <c r="C9" s="184">
        <v>148</v>
      </c>
      <c r="D9" s="184">
        <f aca="true" t="shared" si="3" ref="D9:D58">C9+B9</f>
        <v>234093</v>
      </c>
      <c r="E9" s="187">
        <f>D9/$D$8</f>
        <v>0.13109041252995263</v>
      </c>
      <c r="F9" s="185">
        <v>234277</v>
      </c>
      <c r="G9" s="184">
        <v>134</v>
      </c>
      <c r="H9" s="184">
        <f t="shared" si="0"/>
        <v>234411</v>
      </c>
      <c r="I9" s="186">
        <f>(D9/H9-1)</f>
        <v>-0.0013565916275259937</v>
      </c>
      <c r="J9" s="185">
        <v>659770</v>
      </c>
      <c r="K9" s="184">
        <v>213</v>
      </c>
      <c r="L9" s="184">
        <f t="shared" si="1"/>
        <v>659983</v>
      </c>
      <c r="M9" s="186">
        <f>(L9/$L$8)</f>
        <v>0.1250103230880315</v>
      </c>
      <c r="N9" s="185">
        <v>655967</v>
      </c>
      <c r="O9" s="184">
        <v>241</v>
      </c>
      <c r="P9" s="184">
        <f t="shared" si="2"/>
        <v>656208</v>
      </c>
      <c r="Q9" s="183">
        <f>(L9/P9-1)</f>
        <v>0.00575274912832513</v>
      </c>
    </row>
    <row r="10" spans="1:17" s="182" customFormat="1" ht="18" customHeight="1">
      <c r="A10" s="189" t="s">
        <v>215</v>
      </c>
      <c r="B10" s="188">
        <v>175090</v>
      </c>
      <c r="C10" s="184">
        <v>25</v>
      </c>
      <c r="D10" s="184">
        <f t="shared" si="3"/>
        <v>175115</v>
      </c>
      <c r="E10" s="187">
        <f>D10/$D$8</f>
        <v>0.09806315263669846</v>
      </c>
      <c r="F10" s="185">
        <v>175125</v>
      </c>
      <c r="G10" s="184">
        <v>137</v>
      </c>
      <c r="H10" s="184">
        <f t="shared" si="0"/>
        <v>175262</v>
      </c>
      <c r="I10" s="186">
        <f>(D10/H10-1)</f>
        <v>-0.0008387442799921985</v>
      </c>
      <c r="J10" s="185">
        <v>508347</v>
      </c>
      <c r="K10" s="184">
        <v>441</v>
      </c>
      <c r="L10" s="184">
        <f t="shared" si="1"/>
        <v>508788</v>
      </c>
      <c r="M10" s="186">
        <f>(L10/$L$8)</f>
        <v>0.09637180391512111</v>
      </c>
      <c r="N10" s="185">
        <v>484618</v>
      </c>
      <c r="O10" s="184">
        <v>277</v>
      </c>
      <c r="P10" s="184">
        <f t="shared" si="2"/>
        <v>484895</v>
      </c>
      <c r="Q10" s="183">
        <f>(L10/P10-1)</f>
        <v>0.04927458521948047</v>
      </c>
    </row>
    <row r="11" spans="1:17" s="182" customFormat="1" ht="18" customHeight="1">
      <c r="A11" s="189" t="s">
        <v>216</v>
      </c>
      <c r="B11" s="188">
        <v>147928</v>
      </c>
      <c r="C11" s="184">
        <v>1528</v>
      </c>
      <c r="D11" s="184">
        <f t="shared" si="3"/>
        <v>149456</v>
      </c>
      <c r="E11" s="187">
        <f>D11/$D$8</f>
        <v>0.08369429540856241</v>
      </c>
      <c r="F11" s="185">
        <v>134461</v>
      </c>
      <c r="G11" s="184">
        <v>154</v>
      </c>
      <c r="H11" s="184">
        <f t="shared" si="0"/>
        <v>134615</v>
      </c>
      <c r="I11" s="186">
        <f>(D11/H11-1)</f>
        <v>0.11024774356498157</v>
      </c>
      <c r="J11" s="185">
        <v>453756</v>
      </c>
      <c r="K11" s="184">
        <v>1916</v>
      </c>
      <c r="L11" s="184">
        <f t="shared" si="1"/>
        <v>455672</v>
      </c>
      <c r="M11" s="186">
        <f>(L11/$L$8)</f>
        <v>0.08631086549527714</v>
      </c>
      <c r="N11" s="185">
        <v>411494</v>
      </c>
      <c r="O11" s="184">
        <v>2006</v>
      </c>
      <c r="P11" s="184">
        <f t="shared" si="2"/>
        <v>413500</v>
      </c>
      <c r="Q11" s="183">
        <f>(L11/P11-1)</f>
        <v>0.10198790810157199</v>
      </c>
    </row>
    <row r="12" spans="1:17" s="182" customFormat="1" ht="18" customHeight="1">
      <c r="A12" s="189" t="s">
        <v>217</v>
      </c>
      <c r="B12" s="188">
        <v>126910</v>
      </c>
      <c r="C12" s="184">
        <v>28</v>
      </c>
      <c r="D12" s="184">
        <f t="shared" si="3"/>
        <v>126938</v>
      </c>
      <c r="E12" s="187">
        <f>D12/$D$8</f>
        <v>0.07108437580673974</v>
      </c>
      <c r="F12" s="185">
        <v>107453</v>
      </c>
      <c r="G12" s="184">
        <v>1046</v>
      </c>
      <c r="H12" s="184">
        <f>G12+F12</f>
        <v>108499</v>
      </c>
      <c r="I12" s="186">
        <f>(D12/H12-1)</f>
        <v>0.1699462667858691</v>
      </c>
      <c r="J12" s="185">
        <v>358230</v>
      </c>
      <c r="K12" s="184">
        <v>2555</v>
      </c>
      <c r="L12" s="184">
        <f>K12+J12</f>
        <v>360785</v>
      </c>
      <c r="M12" s="186">
        <f>(L12/$L$8)</f>
        <v>0.06833789569627619</v>
      </c>
      <c r="N12" s="185">
        <v>303319</v>
      </c>
      <c r="O12" s="184">
        <v>1996</v>
      </c>
      <c r="P12" s="184">
        <f>O12+N12</f>
        <v>305315</v>
      </c>
      <c r="Q12" s="183">
        <f>(L12/P12-1)</f>
        <v>0.18168121448340235</v>
      </c>
    </row>
    <row r="13" spans="1:17" s="182" customFormat="1" ht="18" customHeight="1">
      <c r="A13" s="189" t="s">
        <v>218</v>
      </c>
      <c r="B13" s="188">
        <v>86028</v>
      </c>
      <c r="C13" s="184">
        <v>171</v>
      </c>
      <c r="D13" s="184">
        <f t="shared" si="3"/>
        <v>86199</v>
      </c>
      <c r="E13" s="187">
        <f aca="true" t="shared" si="4" ref="E13:E21">D13/$D$8</f>
        <v>0.048270825995093344</v>
      </c>
      <c r="F13" s="185">
        <v>78641</v>
      </c>
      <c r="G13" s="184">
        <v>162</v>
      </c>
      <c r="H13" s="184">
        <f aca="true" t="shared" si="5" ref="H13:H21">G13+F13</f>
        <v>78803</v>
      </c>
      <c r="I13" s="186">
        <f aca="true" t="shared" si="6" ref="I13:I21">(D13/H13-1)</f>
        <v>0.0938542948872505</v>
      </c>
      <c r="J13" s="185">
        <v>247199</v>
      </c>
      <c r="K13" s="184">
        <v>615</v>
      </c>
      <c r="L13" s="184">
        <f aca="true" t="shared" si="7" ref="L13:L21">K13+J13</f>
        <v>247814</v>
      </c>
      <c r="M13" s="186">
        <f aca="true" t="shared" si="8" ref="M13:M21">(L13/$L$8)</f>
        <v>0.046939554815408034</v>
      </c>
      <c r="N13" s="185">
        <v>209522</v>
      </c>
      <c r="O13" s="184">
        <v>291</v>
      </c>
      <c r="P13" s="184">
        <f aca="true" t="shared" si="9" ref="P13:P21">O13+N13</f>
        <v>209813</v>
      </c>
      <c r="Q13" s="183">
        <f aca="true" t="shared" si="10" ref="Q13:Q21">(L13/P13-1)</f>
        <v>0.18111842450181825</v>
      </c>
    </row>
    <row r="14" spans="1:17" s="182" customFormat="1" ht="18" customHeight="1">
      <c r="A14" s="189" t="s">
        <v>219</v>
      </c>
      <c r="B14" s="188">
        <v>71740</v>
      </c>
      <c r="C14" s="184">
        <v>23</v>
      </c>
      <c r="D14" s="184">
        <f t="shared" si="3"/>
        <v>71763</v>
      </c>
      <c r="E14" s="187">
        <f t="shared" si="4"/>
        <v>0.040186768824300556</v>
      </c>
      <c r="F14" s="185">
        <v>55577</v>
      </c>
      <c r="G14" s="184">
        <v>273</v>
      </c>
      <c r="H14" s="184">
        <f t="shared" si="5"/>
        <v>55850</v>
      </c>
      <c r="I14" s="186">
        <f t="shared" si="6"/>
        <v>0.284923903312444</v>
      </c>
      <c r="J14" s="185">
        <v>238324</v>
      </c>
      <c r="K14" s="184">
        <v>52</v>
      </c>
      <c r="L14" s="184">
        <f t="shared" si="7"/>
        <v>238376</v>
      </c>
      <c r="M14" s="186">
        <f t="shared" si="8"/>
        <v>0.045151861148594125</v>
      </c>
      <c r="N14" s="185">
        <v>181942</v>
      </c>
      <c r="O14" s="184">
        <v>2480</v>
      </c>
      <c r="P14" s="184">
        <f t="shared" si="9"/>
        <v>184422</v>
      </c>
      <c r="Q14" s="183">
        <f t="shared" si="10"/>
        <v>0.2925572870915618</v>
      </c>
    </row>
    <row r="15" spans="1:17" s="182" customFormat="1" ht="18" customHeight="1">
      <c r="A15" s="189" t="s">
        <v>220</v>
      </c>
      <c r="B15" s="188">
        <v>71059</v>
      </c>
      <c r="C15" s="184">
        <v>25</v>
      </c>
      <c r="D15" s="184">
        <f t="shared" si="3"/>
        <v>71084</v>
      </c>
      <c r="E15" s="187">
        <f t="shared" si="4"/>
        <v>0.03980653366089183</v>
      </c>
      <c r="F15" s="185">
        <v>66169</v>
      </c>
      <c r="G15" s="184">
        <v>174</v>
      </c>
      <c r="H15" s="184">
        <f t="shared" si="5"/>
        <v>66343</v>
      </c>
      <c r="I15" s="186">
        <f t="shared" si="6"/>
        <v>0.07146194775635717</v>
      </c>
      <c r="J15" s="185">
        <v>200576</v>
      </c>
      <c r="K15" s="184">
        <v>242</v>
      </c>
      <c r="L15" s="184">
        <f t="shared" si="7"/>
        <v>200818</v>
      </c>
      <c r="M15" s="186">
        <f t="shared" si="8"/>
        <v>0.03803783288644148</v>
      </c>
      <c r="N15" s="185">
        <v>170915</v>
      </c>
      <c r="O15" s="184">
        <v>544</v>
      </c>
      <c r="P15" s="184">
        <f t="shared" si="9"/>
        <v>171459</v>
      </c>
      <c r="Q15" s="183">
        <f t="shared" si="10"/>
        <v>0.17123043993024578</v>
      </c>
    </row>
    <row r="16" spans="1:17" s="182" customFormat="1" ht="18" customHeight="1">
      <c r="A16" s="189" t="s">
        <v>221</v>
      </c>
      <c r="B16" s="188">
        <v>55549</v>
      </c>
      <c r="C16" s="184">
        <v>13525</v>
      </c>
      <c r="D16" s="184">
        <f t="shared" si="3"/>
        <v>69074</v>
      </c>
      <c r="E16" s="187">
        <f t="shared" si="4"/>
        <v>0.03868094797834171</v>
      </c>
      <c r="F16" s="185">
        <v>39686</v>
      </c>
      <c r="G16" s="184">
        <v>10521</v>
      </c>
      <c r="H16" s="184">
        <f t="shared" si="5"/>
        <v>50207</v>
      </c>
      <c r="I16" s="186">
        <f t="shared" si="6"/>
        <v>0.3757842531917861</v>
      </c>
      <c r="J16" s="185">
        <v>169481</v>
      </c>
      <c r="K16" s="184">
        <v>39592</v>
      </c>
      <c r="L16" s="184">
        <f t="shared" si="7"/>
        <v>209073</v>
      </c>
      <c r="M16" s="186">
        <f t="shared" si="8"/>
        <v>0.039601449247910946</v>
      </c>
      <c r="N16" s="185">
        <v>126303</v>
      </c>
      <c r="O16" s="184">
        <v>31409</v>
      </c>
      <c r="P16" s="184">
        <f t="shared" si="9"/>
        <v>157712</v>
      </c>
      <c r="Q16" s="183">
        <f t="shared" si="10"/>
        <v>0.32566323424977184</v>
      </c>
    </row>
    <row r="17" spans="1:17" s="182" customFormat="1" ht="18" customHeight="1">
      <c r="A17" s="189" t="s">
        <v>222</v>
      </c>
      <c r="B17" s="188">
        <v>56448</v>
      </c>
      <c r="C17" s="184">
        <v>28</v>
      </c>
      <c r="D17" s="184">
        <f t="shared" si="3"/>
        <v>56476</v>
      </c>
      <c r="E17" s="187">
        <f t="shared" si="4"/>
        <v>0.03162615771527386</v>
      </c>
      <c r="F17" s="185">
        <v>36267</v>
      </c>
      <c r="G17" s="184">
        <v>61</v>
      </c>
      <c r="H17" s="184">
        <f t="shared" si="5"/>
        <v>36328</v>
      </c>
      <c r="I17" s="186">
        <f t="shared" si="6"/>
        <v>0.5546135212508259</v>
      </c>
      <c r="J17" s="185">
        <v>169348</v>
      </c>
      <c r="K17" s="184">
        <v>55</v>
      </c>
      <c r="L17" s="184">
        <f t="shared" si="7"/>
        <v>169403</v>
      </c>
      <c r="M17" s="186">
        <f t="shared" si="8"/>
        <v>0.03208737764773002</v>
      </c>
      <c r="N17" s="185">
        <v>108103</v>
      </c>
      <c r="O17" s="184">
        <v>123</v>
      </c>
      <c r="P17" s="184">
        <f t="shared" si="9"/>
        <v>108226</v>
      </c>
      <c r="Q17" s="183">
        <f t="shared" si="10"/>
        <v>0.5652708221684253</v>
      </c>
    </row>
    <row r="18" spans="1:17" s="182" customFormat="1" ht="18" customHeight="1">
      <c r="A18" s="189" t="s">
        <v>223</v>
      </c>
      <c r="B18" s="188">
        <v>41215</v>
      </c>
      <c r="C18" s="184">
        <v>66</v>
      </c>
      <c r="D18" s="184">
        <f t="shared" si="3"/>
        <v>41281</v>
      </c>
      <c r="E18" s="187">
        <f t="shared" si="4"/>
        <v>0.023117065950921105</v>
      </c>
      <c r="F18" s="185">
        <v>32095</v>
      </c>
      <c r="G18" s="184">
        <v>13</v>
      </c>
      <c r="H18" s="184">
        <f t="shared" si="5"/>
        <v>32108</v>
      </c>
      <c r="I18" s="186">
        <f t="shared" si="6"/>
        <v>0.28569203936713583</v>
      </c>
      <c r="J18" s="185">
        <v>124751</v>
      </c>
      <c r="K18" s="184">
        <v>177</v>
      </c>
      <c r="L18" s="184">
        <f t="shared" si="7"/>
        <v>124928</v>
      </c>
      <c r="M18" s="186">
        <f t="shared" si="8"/>
        <v>0.02366316957064288</v>
      </c>
      <c r="N18" s="185">
        <v>97596</v>
      </c>
      <c r="O18" s="184">
        <v>13</v>
      </c>
      <c r="P18" s="184">
        <f t="shared" si="9"/>
        <v>97609</v>
      </c>
      <c r="Q18" s="183">
        <f t="shared" si="10"/>
        <v>0.279881978096282</v>
      </c>
    </row>
    <row r="19" spans="1:17" s="182" customFormat="1" ht="18" customHeight="1">
      <c r="A19" s="189" t="s">
        <v>224</v>
      </c>
      <c r="B19" s="188">
        <v>41088</v>
      </c>
      <c r="C19" s="184">
        <v>13</v>
      </c>
      <c r="D19" s="184">
        <f t="shared" si="3"/>
        <v>41101</v>
      </c>
      <c r="E19" s="187">
        <f t="shared" si="4"/>
        <v>0.023016267233080794</v>
      </c>
      <c r="F19" s="185">
        <v>44320</v>
      </c>
      <c r="G19" s="184">
        <v>9</v>
      </c>
      <c r="H19" s="184">
        <f t="shared" si="5"/>
        <v>44329</v>
      </c>
      <c r="I19" s="186">
        <f t="shared" si="6"/>
        <v>-0.07281914773624487</v>
      </c>
      <c r="J19" s="185">
        <v>127318</v>
      </c>
      <c r="K19" s="184">
        <v>14</v>
      </c>
      <c r="L19" s="184">
        <f t="shared" si="7"/>
        <v>127332</v>
      </c>
      <c r="M19" s="186">
        <f t="shared" si="8"/>
        <v>0.024118521930784925</v>
      </c>
      <c r="N19" s="185">
        <v>141326</v>
      </c>
      <c r="O19" s="184">
        <v>42</v>
      </c>
      <c r="P19" s="184">
        <f t="shared" si="9"/>
        <v>141368</v>
      </c>
      <c r="Q19" s="183">
        <f t="shared" si="10"/>
        <v>-0.09928696734763176</v>
      </c>
    </row>
    <row r="20" spans="1:17" s="182" customFormat="1" ht="18" customHeight="1">
      <c r="A20" s="189" t="s">
        <v>225</v>
      </c>
      <c r="B20" s="188">
        <v>38764</v>
      </c>
      <c r="C20" s="184">
        <v>0</v>
      </c>
      <c r="D20" s="184">
        <f t="shared" si="3"/>
        <v>38764</v>
      </c>
      <c r="E20" s="187">
        <f t="shared" si="4"/>
        <v>0.02170756387978745</v>
      </c>
      <c r="F20" s="185">
        <v>41118</v>
      </c>
      <c r="G20" s="184">
        <v>7</v>
      </c>
      <c r="H20" s="184">
        <f t="shared" si="5"/>
        <v>41125</v>
      </c>
      <c r="I20" s="186">
        <f t="shared" si="6"/>
        <v>-0.057410334346504555</v>
      </c>
      <c r="J20" s="185">
        <v>111199</v>
      </c>
      <c r="K20" s="184">
        <v>11</v>
      </c>
      <c r="L20" s="184">
        <f t="shared" si="7"/>
        <v>111210</v>
      </c>
      <c r="M20" s="186">
        <f t="shared" si="8"/>
        <v>0.021064782018051956</v>
      </c>
      <c r="N20" s="185">
        <v>117738</v>
      </c>
      <c r="O20" s="184">
        <v>27</v>
      </c>
      <c r="P20" s="184">
        <f t="shared" si="9"/>
        <v>117765</v>
      </c>
      <c r="Q20" s="183">
        <f t="shared" si="10"/>
        <v>-0.05566169914660557</v>
      </c>
    </row>
    <row r="21" spans="1:17" s="182" customFormat="1" ht="18" customHeight="1">
      <c r="A21" s="189" t="s">
        <v>226</v>
      </c>
      <c r="B21" s="188">
        <v>27383</v>
      </c>
      <c r="C21" s="184">
        <v>12</v>
      </c>
      <c r="D21" s="184">
        <f t="shared" si="3"/>
        <v>27395</v>
      </c>
      <c r="E21" s="187">
        <f t="shared" si="4"/>
        <v>0.015341004862418151</v>
      </c>
      <c r="F21" s="185">
        <v>25585</v>
      </c>
      <c r="G21" s="184">
        <v>56</v>
      </c>
      <c r="H21" s="184">
        <f t="shared" si="5"/>
        <v>25641</v>
      </c>
      <c r="I21" s="186">
        <f t="shared" si="6"/>
        <v>0.06840606840606833</v>
      </c>
      <c r="J21" s="185">
        <v>82832</v>
      </c>
      <c r="K21" s="184">
        <v>50</v>
      </c>
      <c r="L21" s="184">
        <f t="shared" si="7"/>
        <v>82882</v>
      </c>
      <c r="M21" s="186">
        <f t="shared" si="8"/>
        <v>0.01569904921518013</v>
      </c>
      <c r="N21" s="185">
        <v>78642</v>
      </c>
      <c r="O21" s="184">
        <v>83</v>
      </c>
      <c r="P21" s="184">
        <f t="shared" si="9"/>
        <v>78725</v>
      </c>
      <c r="Q21" s="183">
        <f t="shared" si="10"/>
        <v>0.05280406478247057</v>
      </c>
    </row>
    <row r="22" spans="1:17" s="182" customFormat="1" ht="18" customHeight="1">
      <c r="A22" s="189" t="s">
        <v>227</v>
      </c>
      <c r="B22" s="188">
        <v>24053</v>
      </c>
      <c r="C22" s="184">
        <v>996</v>
      </c>
      <c r="D22" s="184">
        <f t="shared" si="3"/>
        <v>25049</v>
      </c>
      <c r="E22" s="187">
        <f>D22/$D$8</f>
        <v>0.014027261573232789</v>
      </c>
      <c r="F22" s="185">
        <v>26550</v>
      </c>
      <c r="G22" s="184">
        <v>1535</v>
      </c>
      <c r="H22" s="184">
        <f>G22+F22</f>
        <v>28085</v>
      </c>
      <c r="I22" s="186">
        <f>(D22/H22-1)</f>
        <v>-0.108100409471248</v>
      </c>
      <c r="J22" s="185">
        <v>68337</v>
      </c>
      <c r="K22" s="184">
        <v>3001</v>
      </c>
      <c r="L22" s="184">
        <f>K22+J22</f>
        <v>71338</v>
      </c>
      <c r="M22" s="186">
        <f>(L22/$L$8)</f>
        <v>0.0135124486970937</v>
      </c>
      <c r="N22" s="185">
        <v>72037</v>
      </c>
      <c r="O22" s="184">
        <v>4116</v>
      </c>
      <c r="P22" s="184">
        <f>O22+N22</f>
        <v>76153</v>
      </c>
      <c r="Q22" s="183">
        <f>(L22/P22-1)</f>
        <v>-0.06322797526033119</v>
      </c>
    </row>
    <row r="23" spans="1:17" s="182" customFormat="1" ht="18" customHeight="1">
      <c r="A23" s="189" t="s">
        <v>228</v>
      </c>
      <c r="B23" s="188">
        <v>22319</v>
      </c>
      <c r="C23" s="184">
        <v>16</v>
      </c>
      <c r="D23" s="184">
        <f t="shared" si="3"/>
        <v>22335</v>
      </c>
      <c r="E23" s="187">
        <f>D23/$D$8</f>
        <v>0.012507440905351684</v>
      </c>
      <c r="F23" s="185">
        <v>17043</v>
      </c>
      <c r="G23" s="184">
        <v>1</v>
      </c>
      <c r="H23" s="184">
        <f>G23+F23</f>
        <v>17044</v>
      </c>
      <c r="I23" s="186">
        <f>(D23/H23-1)</f>
        <v>0.3104318235156067</v>
      </c>
      <c r="J23" s="185">
        <v>69901</v>
      </c>
      <c r="K23" s="184">
        <v>20</v>
      </c>
      <c r="L23" s="184">
        <f>K23+J23</f>
        <v>69921</v>
      </c>
      <c r="M23" s="186">
        <f>(L23/$L$8)</f>
        <v>0.013244048408274534</v>
      </c>
      <c r="N23" s="185">
        <v>56852</v>
      </c>
      <c r="O23" s="184">
        <v>31</v>
      </c>
      <c r="P23" s="184">
        <f>O23+N23</f>
        <v>56883</v>
      </c>
      <c r="Q23" s="183">
        <f>(L23/P23-1)</f>
        <v>0.22920732028901436</v>
      </c>
    </row>
    <row r="24" spans="1:17" s="182" customFormat="1" ht="18" customHeight="1">
      <c r="A24" s="189" t="s">
        <v>229</v>
      </c>
      <c r="B24" s="188">
        <v>22012</v>
      </c>
      <c r="C24" s="184">
        <v>7</v>
      </c>
      <c r="D24" s="184">
        <f t="shared" si="3"/>
        <v>22019</v>
      </c>
      <c r="E24" s="187">
        <f>D24/$D$8</f>
        <v>0.012330483156254252</v>
      </c>
      <c r="F24" s="185">
        <v>19684</v>
      </c>
      <c r="G24" s="184">
        <v>192</v>
      </c>
      <c r="H24" s="184">
        <f>G24+F24</f>
        <v>19876</v>
      </c>
      <c r="I24" s="186">
        <f>(D24/H24-1)</f>
        <v>0.10781847454216131</v>
      </c>
      <c r="J24" s="185">
        <v>66887</v>
      </c>
      <c r="K24" s="184">
        <v>46</v>
      </c>
      <c r="L24" s="184">
        <f>K24+J24</f>
        <v>66933</v>
      </c>
      <c r="M24" s="186">
        <f>(L24/$L$8)</f>
        <v>0.012678078003904969</v>
      </c>
      <c r="N24" s="185">
        <v>53017</v>
      </c>
      <c r="O24" s="184">
        <v>195</v>
      </c>
      <c r="P24" s="184">
        <f>O24+N24</f>
        <v>53212</v>
      </c>
      <c r="Q24" s="183">
        <f>(L24/P24-1)</f>
        <v>0.2578553709689544</v>
      </c>
    </row>
    <row r="25" spans="1:17" s="182" customFormat="1" ht="18" customHeight="1">
      <c r="A25" s="189" t="s">
        <v>230</v>
      </c>
      <c r="B25" s="188">
        <v>20870</v>
      </c>
      <c r="C25" s="184">
        <v>58</v>
      </c>
      <c r="D25" s="184">
        <f t="shared" si="3"/>
        <v>20928</v>
      </c>
      <c r="E25" s="187">
        <f aca="true" t="shared" si="11" ref="E25:E38">D25/$D$8</f>
        <v>0.0117195309275666</v>
      </c>
      <c r="F25" s="185">
        <v>21692</v>
      </c>
      <c r="G25" s="184">
        <v>8</v>
      </c>
      <c r="H25" s="184">
        <f t="shared" si="0"/>
        <v>21700</v>
      </c>
      <c r="I25" s="186">
        <f aca="true" t="shared" si="12" ref="I25:I38">(D25/H25-1)</f>
        <v>-0.03557603686635946</v>
      </c>
      <c r="J25" s="185">
        <v>62187</v>
      </c>
      <c r="K25" s="184">
        <v>126</v>
      </c>
      <c r="L25" s="184">
        <f t="shared" si="1"/>
        <v>62313</v>
      </c>
      <c r="M25" s="186">
        <f aca="true" t="shared" si="13" ref="M25:M38">(L25/$L$8)</f>
        <v>0.011802983201968093</v>
      </c>
      <c r="N25" s="185">
        <v>61868</v>
      </c>
      <c r="O25" s="184">
        <v>198</v>
      </c>
      <c r="P25" s="184">
        <f t="shared" si="2"/>
        <v>62066</v>
      </c>
      <c r="Q25" s="183">
        <f aca="true" t="shared" si="14" ref="Q25:Q38">(L25/P25-1)</f>
        <v>0.003979634582541136</v>
      </c>
    </row>
    <row r="26" spans="1:17" s="182" customFormat="1" ht="18" customHeight="1">
      <c r="A26" s="189" t="s">
        <v>231</v>
      </c>
      <c r="B26" s="188">
        <v>19042</v>
      </c>
      <c r="C26" s="184">
        <v>1756</v>
      </c>
      <c r="D26" s="184">
        <f t="shared" si="3"/>
        <v>20798</v>
      </c>
      <c r="E26" s="187">
        <f t="shared" si="11"/>
        <v>0.011646731853570822</v>
      </c>
      <c r="F26" s="185">
        <v>16819</v>
      </c>
      <c r="G26" s="184">
        <v>1696</v>
      </c>
      <c r="H26" s="184">
        <f>G26+F26</f>
        <v>18515</v>
      </c>
      <c r="I26" s="186">
        <f t="shared" si="12"/>
        <v>0.12330542803132594</v>
      </c>
      <c r="J26" s="185">
        <v>51882</v>
      </c>
      <c r="K26" s="184">
        <v>7680</v>
      </c>
      <c r="L26" s="184">
        <f>K26+J26</f>
        <v>59562</v>
      </c>
      <c r="M26" s="186">
        <f t="shared" si="13"/>
        <v>0.011281904024451134</v>
      </c>
      <c r="N26" s="185">
        <v>60109</v>
      </c>
      <c r="O26" s="184">
        <v>6437</v>
      </c>
      <c r="P26" s="184">
        <f>O26+N26</f>
        <v>66546</v>
      </c>
      <c r="Q26" s="183">
        <f t="shared" si="14"/>
        <v>-0.10494995942656205</v>
      </c>
    </row>
    <row r="27" spans="1:17" s="182" customFormat="1" ht="18" customHeight="1">
      <c r="A27" s="189" t="s">
        <v>232</v>
      </c>
      <c r="B27" s="188">
        <v>19847</v>
      </c>
      <c r="C27" s="184">
        <v>223</v>
      </c>
      <c r="D27" s="184">
        <f t="shared" si="3"/>
        <v>20070</v>
      </c>
      <c r="E27" s="187">
        <f t="shared" si="11"/>
        <v>0.011239057039194462</v>
      </c>
      <c r="F27" s="185">
        <v>15813</v>
      </c>
      <c r="G27" s="184">
        <v>250</v>
      </c>
      <c r="H27" s="184">
        <f>G27+F27</f>
        <v>16063</v>
      </c>
      <c r="I27" s="186">
        <f t="shared" si="12"/>
        <v>0.24945526987486777</v>
      </c>
      <c r="J27" s="185">
        <v>58116</v>
      </c>
      <c r="K27" s="184">
        <v>544</v>
      </c>
      <c r="L27" s="184">
        <f>K27+J27</f>
        <v>58660</v>
      </c>
      <c r="M27" s="186">
        <f t="shared" si="13"/>
        <v>0.01111105218216822</v>
      </c>
      <c r="N27" s="185">
        <v>49786</v>
      </c>
      <c r="O27" s="184">
        <v>776</v>
      </c>
      <c r="P27" s="184">
        <f>O27+N27</f>
        <v>50562</v>
      </c>
      <c r="Q27" s="183">
        <f t="shared" si="14"/>
        <v>0.1601598038052292</v>
      </c>
    </row>
    <row r="28" spans="1:17" s="182" customFormat="1" ht="18" customHeight="1">
      <c r="A28" s="189" t="s">
        <v>233</v>
      </c>
      <c r="B28" s="188">
        <v>18146</v>
      </c>
      <c r="C28" s="184">
        <v>483</v>
      </c>
      <c r="D28" s="184">
        <f t="shared" si="3"/>
        <v>18629</v>
      </c>
      <c r="E28" s="187">
        <f t="shared" si="11"/>
        <v>0.010432107303595098</v>
      </c>
      <c r="F28" s="185">
        <v>19225</v>
      </c>
      <c r="G28" s="184">
        <v>413</v>
      </c>
      <c r="H28" s="184">
        <f>G28+F28</f>
        <v>19638</v>
      </c>
      <c r="I28" s="186">
        <f t="shared" si="12"/>
        <v>-0.05137997759445967</v>
      </c>
      <c r="J28" s="185">
        <v>48533</v>
      </c>
      <c r="K28" s="184">
        <v>1349</v>
      </c>
      <c r="L28" s="184">
        <f>K28+J28</f>
        <v>49882</v>
      </c>
      <c r="M28" s="186">
        <f t="shared" si="13"/>
        <v>0.009448372058488154</v>
      </c>
      <c r="N28" s="185">
        <v>50677</v>
      </c>
      <c r="O28" s="184">
        <v>1173</v>
      </c>
      <c r="P28" s="184">
        <f>O28+N28</f>
        <v>51850</v>
      </c>
      <c r="Q28" s="183">
        <f t="shared" si="14"/>
        <v>-0.03795564127290263</v>
      </c>
    </row>
    <row r="29" spans="1:17" s="182" customFormat="1" ht="18" customHeight="1">
      <c r="A29" s="189" t="s">
        <v>234</v>
      </c>
      <c r="B29" s="188">
        <v>16549</v>
      </c>
      <c r="C29" s="184">
        <v>0</v>
      </c>
      <c r="D29" s="184">
        <f t="shared" si="3"/>
        <v>16549</v>
      </c>
      <c r="E29" s="187">
        <f t="shared" si="11"/>
        <v>0.009267322119662637</v>
      </c>
      <c r="F29" s="185">
        <v>16370</v>
      </c>
      <c r="G29" s="184">
        <v>2</v>
      </c>
      <c r="H29" s="184">
        <f t="shared" si="0"/>
        <v>16372</v>
      </c>
      <c r="I29" s="186">
        <f t="shared" si="12"/>
        <v>0.010811140972391886</v>
      </c>
      <c r="J29" s="185">
        <v>52830</v>
      </c>
      <c r="K29" s="184"/>
      <c r="L29" s="184">
        <f t="shared" si="1"/>
        <v>52830</v>
      </c>
      <c r="M29" s="186">
        <f t="shared" si="13"/>
        <v>0.010006765884485971</v>
      </c>
      <c r="N29" s="185">
        <v>52806</v>
      </c>
      <c r="O29" s="184">
        <v>25</v>
      </c>
      <c r="P29" s="184">
        <f t="shared" si="2"/>
        <v>52831</v>
      </c>
      <c r="Q29" s="183">
        <f t="shared" si="14"/>
        <v>-1.8928280744234804E-05</v>
      </c>
    </row>
    <row r="30" spans="1:17" s="182" customFormat="1" ht="18" customHeight="1">
      <c r="A30" s="189" t="s">
        <v>235</v>
      </c>
      <c r="B30" s="188">
        <v>16360</v>
      </c>
      <c r="C30" s="184">
        <v>100</v>
      </c>
      <c r="D30" s="184">
        <f t="shared" si="3"/>
        <v>16460</v>
      </c>
      <c r="E30" s="187">
        <f t="shared" si="11"/>
        <v>0.009217482753619374</v>
      </c>
      <c r="F30" s="185">
        <v>15877</v>
      </c>
      <c r="G30" s="184">
        <v>64</v>
      </c>
      <c r="H30" s="184">
        <f>G30+F30</f>
        <v>15941</v>
      </c>
      <c r="I30" s="186">
        <f t="shared" si="12"/>
        <v>0.03255755598770471</v>
      </c>
      <c r="J30" s="185">
        <v>46121</v>
      </c>
      <c r="K30" s="184">
        <v>332</v>
      </c>
      <c r="L30" s="184">
        <f>K30+J30</f>
        <v>46453</v>
      </c>
      <c r="M30" s="186">
        <f t="shared" si="13"/>
        <v>0.00879886987757007</v>
      </c>
      <c r="N30" s="185">
        <v>45108</v>
      </c>
      <c r="O30" s="184">
        <v>201</v>
      </c>
      <c r="P30" s="184">
        <f>O30+N30</f>
        <v>45309</v>
      </c>
      <c r="Q30" s="183">
        <f t="shared" si="14"/>
        <v>0.025248846807477632</v>
      </c>
    </row>
    <row r="31" spans="1:17" s="182" customFormat="1" ht="18" customHeight="1">
      <c r="A31" s="189" t="s">
        <v>236</v>
      </c>
      <c r="B31" s="188">
        <v>12073</v>
      </c>
      <c r="C31" s="184">
        <v>3934</v>
      </c>
      <c r="D31" s="184">
        <f t="shared" si="3"/>
        <v>16007</v>
      </c>
      <c r="E31" s="187">
        <f t="shared" si="11"/>
        <v>0.008963805980387929</v>
      </c>
      <c r="F31" s="185">
        <v>10218</v>
      </c>
      <c r="G31" s="184">
        <v>3305</v>
      </c>
      <c r="H31" s="184">
        <f>G31+F31</f>
        <v>13523</v>
      </c>
      <c r="I31" s="186">
        <f t="shared" si="12"/>
        <v>0.18368705168971378</v>
      </c>
      <c r="J31" s="185">
        <v>40417</v>
      </c>
      <c r="K31" s="184">
        <v>14535</v>
      </c>
      <c r="L31" s="184">
        <f>K31+J31</f>
        <v>54952</v>
      </c>
      <c r="M31" s="186">
        <f t="shared" si="13"/>
        <v>0.010408703367107194</v>
      </c>
      <c r="N31" s="185">
        <v>33416</v>
      </c>
      <c r="O31" s="184">
        <v>9265</v>
      </c>
      <c r="P31" s="184">
        <f>O31+N31</f>
        <v>42681</v>
      </c>
      <c r="Q31" s="183">
        <f t="shared" si="14"/>
        <v>0.28750497879618564</v>
      </c>
    </row>
    <row r="32" spans="1:17" s="182" customFormat="1" ht="18" customHeight="1">
      <c r="A32" s="189" t="s">
        <v>237</v>
      </c>
      <c r="B32" s="188">
        <v>15217</v>
      </c>
      <c r="C32" s="184">
        <v>103</v>
      </c>
      <c r="D32" s="184">
        <f t="shared" si="3"/>
        <v>15320</v>
      </c>
      <c r="E32" s="187">
        <f t="shared" si="11"/>
        <v>0.008579090873964083</v>
      </c>
      <c r="F32" s="185">
        <v>12872</v>
      </c>
      <c r="G32" s="184">
        <v>98</v>
      </c>
      <c r="H32" s="184">
        <f>G32+F32</f>
        <v>12970</v>
      </c>
      <c r="I32" s="186">
        <f t="shared" si="12"/>
        <v>0.1811873554356207</v>
      </c>
      <c r="J32" s="185">
        <v>44163</v>
      </c>
      <c r="K32" s="184">
        <v>113</v>
      </c>
      <c r="L32" s="184">
        <f>K32+J32</f>
        <v>44276</v>
      </c>
      <c r="M32" s="186">
        <f t="shared" si="13"/>
        <v>0.008386514599687693</v>
      </c>
      <c r="N32" s="185">
        <v>36482</v>
      </c>
      <c r="O32" s="184">
        <v>246</v>
      </c>
      <c r="P32" s="184">
        <f>O32+N32</f>
        <v>36728</v>
      </c>
      <c r="Q32" s="183">
        <f t="shared" si="14"/>
        <v>0.2055107819647135</v>
      </c>
    </row>
    <row r="33" spans="1:17" s="182" customFormat="1" ht="18" customHeight="1">
      <c r="A33" s="189" t="s">
        <v>238</v>
      </c>
      <c r="B33" s="188">
        <v>12706</v>
      </c>
      <c r="C33" s="184">
        <v>0</v>
      </c>
      <c r="D33" s="184">
        <f t="shared" si="3"/>
        <v>12706</v>
      </c>
      <c r="E33" s="187">
        <f t="shared" si="11"/>
        <v>0.007115269493772039</v>
      </c>
      <c r="F33" s="185">
        <v>10903</v>
      </c>
      <c r="G33" s="184">
        <v>23</v>
      </c>
      <c r="H33" s="184">
        <f>G33+F33</f>
        <v>10926</v>
      </c>
      <c r="I33" s="186">
        <f t="shared" si="12"/>
        <v>0.16291414973457807</v>
      </c>
      <c r="J33" s="185">
        <v>39672</v>
      </c>
      <c r="K33" s="184">
        <v>12</v>
      </c>
      <c r="L33" s="184">
        <f>K33+J33</f>
        <v>39684</v>
      </c>
      <c r="M33" s="186">
        <f t="shared" si="13"/>
        <v>0.00751672340261104</v>
      </c>
      <c r="N33" s="185">
        <v>33273</v>
      </c>
      <c r="O33" s="184">
        <v>28</v>
      </c>
      <c r="P33" s="184">
        <f>O33+N33</f>
        <v>33301</v>
      </c>
      <c r="Q33" s="183">
        <f t="shared" si="14"/>
        <v>0.1916759256478784</v>
      </c>
    </row>
    <row r="34" spans="1:17" s="182" customFormat="1" ht="18" customHeight="1">
      <c r="A34" s="189" t="s">
        <v>239</v>
      </c>
      <c r="B34" s="188">
        <v>11991</v>
      </c>
      <c r="C34" s="184">
        <v>550</v>
      </c>
      <c r="D34" s="184">
        <f t="shared" si="3"/>
        <v>12541</v>
      </c>
      <c r="E34" s="187">
        <f t="shared" si="11"/>
        <v>0.007022870669085089</v>
      </c>
      <c r="F34" s="185">
        <v>15253</v>
      </c>
      <c r="G34" s="184">
        <v>129</v>
      </c>
      <c r="H34" s="184">
        <f>G34+F34</f>
        <v>15382</v>
      </c>
      <c r="I34" s="186">
        <f t="shared" si="12"/>
        <v>-0.1846963983877259</v>
      </c>
      <c r="J34" s="185">
        <v>35804</v>
      </c>
      <c r="K34" s="184">
        <v>1800</v>
      </c>
      <c r="L34" s="184">
        <f>K34+J34</f>
        <v>37604</v>
      </c>
      <c r="M34" s="186">
        <f t="shared" si="13"/>
        <v>0.007122741327280152</v>
      </c>
      <c r="N34" s="185">
        <v>41719</v>
      </c>
      <c r="O34" s="184">
        <v>249</v>
      </c>
      <c r="P34" s="184">
        <f>O34+N34</f>
        <v>41968</v>
      </c>
      <c r="Q34" s="183">
        <f t="shared" si="14"/>
        <v>-0.10398398780022877</v>
      </c>
    </row>
    <row r="35" spans="1:17" s="182" customFormat="1" ht="18" customHeight="1">
      <c r="A35" s="189" t="s">
        <v>240</v>
      </c>
      <c r="B35" s="188">
        <v>11672</v>
      </c>
      <c r="C35" s="184">
        <v>32</v>
      </c>
      <c r="D35" s="184">
        <f t="shared" si="3"/>
        <v>11704</v>
      </c>
      <c r="E35" s="187">
        <f t="shared" si="11"/>
        <v>0.006554156631127652</v>
      </c>
      <c r="F35" s="185">
        <v>9429</v>
      </c>
      <c r="G35" s="184">
        <v>12</v>
      </c>
      <c r="H35" s="184">
        <f t="shared" si="0"/>
        <v>9441</v>
      </c>
      <c r="I35" s="186">
        <f t="shared" si="12"/>
        <v>0.2396991844084313</v>
      </c>
      <c r="J35" s="185">
        <v>36644</v>
      </c>
      <c r="K35" s="184">
        <v>44</v>
      </c>
      <c r="L35" s="184">
        <f t="shared" si="1"/>
        <v>36688</v>
      </c>
      <c r="M35" s="186">
        <f t="shared" si="13"/>
        <v>0.0069492376825671266</v>
      </c>
      <c r="N35" s="185">
        <v>31756</v>
      </c>
      <c r="O35" s="184">
        <v>40</v>
      </c>
      <c r="P35" s="184">
        <f t="shared" si="2"/>
        <v>31796</v>
      </c>
      <c r="Q35" s="183">
        <f t="shared" si="14"/>
        <v>0.1538558309221285</v>
      </c>
    </row>
    <row r="36" spans="1:17" s="182" customFormat="1" ht="18" customHeight="1">
      <c r="A36" s="189" t="s">
        <v>241</v>
      </c>
      <c r="B36" s="188">
        <v>9797</v>
      </c>
      <c r="C36" s="184">
        <v>1714</v>
      </c>
      <c r="D36" s="184">
        <f t="shared" si="3"/>
        <v>11511</v>
      </c>
      <c r="E36" s="187">
        <f t="shared" si="11"/>
        <v>0.006446078005887765</v>
      </c>
      <c r="F36" s="185">
        <v>11403</v>
      </c>
      <c r="G36" s="184">
        <v>2</v>
      </c>
      <c r="H36" s="184">
        <f t="shared" si="0"/>
        <v>11405</v>
      </c>
      <c r="I36" s="186">
        <f t="shared" si="12"/>
        <v>0.009294169224024484</v>
      </c>
      <c r="J36" s="185">
        <v>29671</v>
      </c>
      <c r="K36" s="184">
        <v>7403</v>
      </c>
      <c r="L36" s="184">
        <f t="shared" si="1"/>
        <v>37074</v>
      </c>
      <c r="M36" s="186">
        <f t="shared" si="13"/>
        <v>0.0070223516638544935</v>
      </c>
      <c r="N36" s="185">
        <v>35699</v>
      </c>
      <c r="O36" s="184">
        <v>1897</v>
      </c>
      <c r="P36" s="184">
        <f t="shared" si="2"/>
        <v>37596</v>
      </c>
      <c r="Q36" s="183">
        <f t="shared" si="14"/>
        <v>-0.013884455793169437</v>
      </c>
    </row>
    <row r="37" spans="1:17" s="182" customFormat="1" ht="18" customHeight="1">
      <c r="A37" s="189" t="s">
        <v>242</v>
      </c>
      <c r="B37" s="188">
        <v>10446</v>
      </c>
      <c r="C37" s="184">
        <v>4</v>
      </c>
      <c r="D37" s="184">
        <f t="shared" si="3"/>
        <v>10450</v>
      </c>
      <c r="E37" s="187">
        <f t="shared" si="11"/>
        <v>0.005851925563506832</v>
      </c>
      <c r="F37" s="185">
        <v>11848</v>
      </c>
      <c r="G37" s="184"/>
      <c r="H37" s="184">
        <f t="shared" si="0"/>
        <v>11848</v>
      </c>
      <c r="I37" s="186">
        <f t="shared" si="12"/>
        <v>-0.11799459824442948</v>
      </c>
      <c r="J37" s="185">
        <v>30955</v>
      </c>
      <c r="K37" s="184">
        <v>18</v>
      </c>
      <c r="L37" s="184">
        <f t="shared" si="1"/>
        <v>30973</v>
      </c>
      <c r="M37" s="186">
        <f t="shared" si="13"/>
        <v>0.005866734047703653</v>
      </c>
      <c r="N37" s="185">
        <v>33947</v>
      </c>
      <c r="O37" s="184">
        <v>11</v>
      </c>
      <c r="P37" s="184">
        <f t="shared" si="2"/>
        <v>33958</v>
      </c>
      <c r="Q37" s="183">
        <f t="shared" si="14"/>
        <v>-0.0879027033394193</v>
      </c>
    </row>
    <row r="38" spans="1:17" s="182" customFormat="1" ht="18" customHeight="1">
      <c r="A38" s="189" t="s">
        <v>243</v>
      </c>
      <c r="B38" s="188">
        <v>9917</v>
      </c>
      <c r="C38" s="184">
        <v>111</v>
      </c>
      <c r="D38" s="184">
        <f t="shared" si="3"/>
        <v>10028</v>
      </c>
      <c r="E38" s="187">
        <f t="shared" si="11"/>
        <v>0.005615608569458997</v>
      </c>
      <c r="F38" s="185">
        <v>8301</v>
      </c>
      <c r="G38" s="184">
        <v>106</v>
      </c>
      <c r="H38" s="184">
        <f t="shared" si="0"/>
        <v>8407</v>
      </c>
      <c r="I38" s="186">
        <f t="shared" si="12"/>
        <v>0.19281551088378723</v>
      </c>
      <c r="J38" s="185">
        <v>29028</v>
      </c>
      <c r="K38" s="184">
        <v>183</v>
      </c>
      <c r="L38" s="184">
        <f t="shared" si="1"/>
        <v>29211</v>
      </c>
      <c r="M38" s="186">
        <f t="shared" si="13"/>
        <v>0.00553298577042816</v>
      </c>
      <c r="N38" s="185">
        <v>23953</v>
      </c>
      <c r="O38" s="184">
        <v>250</v>
      </c>
      <c r="P38" s="184">
        <f t="shared" si="2"/>
        <v>24203</v>
      </c>
      <c r="Q38" s="183">
        <f t="shared" si="14"/>
        <v>0.20691649795479905</v>
      </c>
    </row>
    <row r="39" spans="1:17" s="182" customFormat="1" ht="18" customHeight="1">
      <c r="A39" s="189" t="s">
        <v>244</v>
      </c>
      <c r="B39" s="188">
        <v>9757</v>
      </c>
      <c r="C39" s="184">
        <v>49</v>
      </c>
      <c r="D39" s="184">
        <f t="shared" si="3"/>
        <v>9806</v>
      </c>
      <c r="E39" s="187">
        <f aca="true" t="shared" si="15" ref="E39:E58">D39/$D$8</f>
        <v>0.005491290150789282</v>
      </c>
      <c r="F39" s="185">
        <v>7635</v>
      </c>
      <c r="G39" s="184">
        <v>4</v>
      </c>
      <c r="H39" s="184">
        <f t="shared" si="0"/>
        <v>7639</v>
      </c>
      <c r="I39" s="186">
        <f aca="true" t="shared" si="16" ref="I39:I58">(D39/H39-1)</f>
        <v>0.2836758738054719</v>
      </c>
      <c r="J39" s="185">
        <v>28242</v>
      </c>
      <c r="K39" s="184">
        <v>64</v>
      </c>
      <c r="L39" s="184">
        <f t="shared" si="1"/>
        <v>28306</v>
      </c>
      <c r="M39" s="186">
        <f aca="true" t="shared" si="17" ref="M39:M58">(L39/$L$8)</f>
        <v>0.005361565684767365</v>
      </c>
      <c r="N39" s="185">
        <v>22675</v>
      </c>
      <c r="O39" s="184">
        <v>12</v>
      </c>
      <c r="P39" s="184">
        <f t="shared" si="2"/>
        <v>22687</v>
      </c>
      <c r="Q39" s="183">
        <f aca="true" t="shared" si="18" ref="Q39:Q58">(L39/P39-1)</f>
        <v>0.24767487988715997</v>
      </c>
    </row>
    <row r="40" spans="1:17" s="182" customFormat="1" ht="18" customHeight="1">
      <c r="A40" s="189" t="s">
        <v>245</v>
      </c>
      <c r="B40" s="188">
        <v>8879</v>
      </c>
      <c r="C40" s="184">
        <v>68</v>
      </c>
      <c r="D40" s="184">
        <f t="shared" si="3"/>
        <v>8947</v>
      </c>
      <c r="E40" s="187">
        <f t="shared" si="15"/>
        <v>0.0050102562695402515</v>
      </c>
      <c r="F40" s="185">
        <v>6523</v>
      </c>
      <c r="G40" s="184">
        <v>14</v>
      </c>
      <c r="H40" s="184">
        <f t="shared" si="0"/>
        <v>6537</v>
      </c>
      <c r="I40" s="186">
        <f t="shared" si="16"/>
        <v>0.36867064402631167</v>
      </c>
      <c r="J40" s="185">
        <v>24887</v>
      </c>
      <c r="K40" s="184">
        <v>89</v>
      </c>
      <c r="L40" s="184">
        <f t="shared" si="1"/>
        <v>24976</v>
      </c>
      <c r="M40" s="186">
        <f t="shared" si="17"/>
        <v>0.004730815535319357</v>
      </c>
      <c r="N40" s="185">
        <v>17759</v>
      </c>
      <c r="O40" s="184">
        <v>81</v>
      </c>
      <c r="P40" s="184">
        <f t="shared" si="2"/>
        <v>17840</v>
      </c>
      <c r="Q40" s="183">
        <f t="shared" si="18"/>
        <v>0.3999999999999999</v>
      </c>
    </row>
    <row r="41" spans="1:17" s="182" customFormat="1" ht="18" customHeight="1">
      <c r="A41" s="189" t="s">
        <v>246</v>
      </c>
      <c r="B41" s="188">
        <v>8662</v>
      </c>
      <c r="C41" s="184">
        <v>0</v>
      </c>
      <c r="D41" s="184">
        <f t="shared" si="3"/>
        <v>8662</v>
      </c>
      <c r="E41" s="187">
        <f t="shared" si="15"/>
        <v>0.004850658299626429</v>
      </c>
      <c r="F41" s="185">
        <v>8825</v>
      </c>
      <c r="G41" s="184"/>
      <c r="H41" s="184">
        <f t="shared" si="0"/>
        <v>8825</v>
      </c>
      <c r="I41" s="186">
        <f t="shared" si="16"/>
        <v>-0.018470254957507093</v>
      </c>
      <c r="J41" s="185">
        <v>24810</v>
      </c>
      <c r="K41" s="184">
        <v>4</v>
      </c>
      <c r="L41" s="184">
        <f t="shared" si="1"/>
        <v>24814</v>
      </c>
      <c r="M41" s="186">
        <f t="shared" si="17"/>
        <v>0.004700130392913778</v>
      </c>
      <c r="N41" s="185">
        <v>25298</v>
      </c>
      <c r="O41" s="184">
        <v>72</v>
      </c>
      <c r="P41" s="184">
        <f t="shared" si="2"/>
        <v>25370</v>
      </c>
      <c r="Q41" s="183">
        <f t="shared" si="18"/>
        <v>-0.021915648403626364</v>
      </c>
    </row>
    <row r="42" spans="1:17" s="182" customFormat="1" ht="18" customHeight="1">
      <c r="A42" s="189" t="s">
        <v>247</v>
      </c>
      <c r="B42" s="188">
        <v>8052</v>
      </c>
      <c r="C42" s="184">
        <v>12</v>
      </c>
      <c r="D42" s="184">
        <f t="shared" si="3"/>
        <v>8064</v>
      </c>
      <c r="E42" s="187">
        <f t="shared" si="15"/>
        <v>0.004515782559245846</v>
      </c>
      <c r="F42" s="185">
        <v>8279</v>
      </c>
      <c r="G42" s="184">
        <v>52</v>
      </c>
      <c r="H42" s="184">
        <f t="shared" si="0"/>
        <v>8331</v>
      </c>
      <c r="I42" s="186">
        <f t="shared" si="16"/>
        <v>-0.032048973712639484</v>
      </c>
      <c r="J42" s="185">
        <v>21236</v>
      </c>
      <c r="K42" s="184">
        <v>14</v>
      </c>
      <c r="L42" s="184">
        <f t="shared" si="1"/>
        <v>21250</v>
      </c>
      <c r="M42" s="186">
        <f t="shared" si="17"/>
        <v>0.004025057259991045</v>
      </c>
      <c r="N42" s="185">
        <v>21101</v>
      </c>
      <c r="O42" s="184">
        <v>108</v>
      </c>
      <c r="P42" s="184">
        <f t="shared" si="2"/>
        <v>21209</v>
      </c>
      <c r="Q42" s="183">
        <f t="shared" si="18"/>
        <v>0.001933141590834131</v>
      </c>
    </row>
    <row r="43" spans="1:17" s="182" customFormat="1" ht="18" customHeight="1">
      <c r="A43" s="189" t="s">
        <v>248</v>
      </c>
      <c r="B43" s="188">
        <v>6632</v>
      </c>
      <c r="C43" s="184">
        <v>178</v>
      </c>
      <c r="D43" s="184">
        <f t="shared" si="3"/>
        <v>6810</v>
      </c>
      <c r="E43" s="187">
        <f t="shared" si="15"/>
        <v>0.0038135514916250264</v>
      </c>
      <c r="F43" s="185">
        <v>7045</v>
      </c>
      <c r="G43" s="184">
        <v>18</v>
      </c>
      <c r="H43" s="184">
        <f t="shared" si="0"/>
        <v>7063</v>
      </c>
      <c r="I43" s="186">
        <f t="shared" si="16"/>
        <v>-0.03582047288687529</v>
      </c>
      <c r="J43" s="185">
        <v>17934</v>
      </c>
      <c r="K43" s="184">
        <v>178</v>
      </c>
      <c r="L43" s="184">
        <f t="shared" si="1"/>
        <v>18112</v>
      </c>
      <c r="M43" s="186">
        <f t="shared" si="17"/>
        <v>0.0034306746867274257</v>
      </c>
      <c r="N43" s="185">
        <v>18146</v>
      </c>
      <c r="O43" s="184">
        <v>37</v>
      </c>
      <c r="P43" s="184">
        <f t="shared" si="2"/>
        <v>18183</v>
      </c>
      <c r="Q43" s="183">
        <f t="shared" si="18"/>
        <v>-0.003904746191497499</v>
      </c>
    </row>
    <row r="44" spans="1:17" s="182" customFormat="1" ht="18" customHeight="1">
      <c r="A44" s="189" t="s">
        <v>249</v>
      </c>
      <c r="B44" s="188">
        <v>6573</v>
      </c>
      <c r="C44" s="184">
        <v>43</v>
      </c>
      <c r="D44" s="184">
        <f t="shared" si="3"/>
        <v>6616</v>
      </c>
      <c r="E44" s="187">
        <f t="shared" si="15"/>
        <v>0.003704912873508249</v>
      </c>
      <c r="F44" s="185">
        <v>6773</v>
      </c>
      <c r="G44" s="184"/>
      <c r="H44" s="184">
        <f t="shared" si="0"/>
        <v>6773</v>
      </c>
      <c r="I44" s="186">
        <f t="shared" si="16"/>
        <v>-0.02318027461981398</v>
      </c>
      <c r="J44" s="185">
        <v>20046</v>
      </c>
      <c r="K44" s="184">
        <v>75</v>
      </c>
      <c r="L44" s="184">
        <f t="shared" si="1"/>
        <v>20121</v>
      </c>
      <c r="M44" s="186">
        <f t="shared" si="17"/>
        <v>0.0038112083354484615</v>
      </c>
      <c r="N44" s="185">
        <v>18057</v>
      </c>
      <c r="O44" s="184">
        <v>8</v>
      </c>
      <c r="P44" s="184">
        <f t="shared" si="2"/>
        <v>18065</v>
      </c>
      <c r="Q44" s="183">
        <f t="shared" si="18"/>
        <v>0.11381123719900366</v>
      </c>
    </row>
    <row r="45" spans="1:17" s="182" customFormat="1" ht="18" customHeight="1">
      <c r="A45" s="189" t="s">
        <v>250</v>
      </c>
      <c r="B45" s="188">
        <v>6321</v>
      </c>
      <c r="C45" s="184">
        <v>11</v>
      </c>
      <c r="D45" s="184">
        <f t="shared" si="3"/>
        <v>6332</v>
      </c>
      <c r="E45" s="187">
        <f t="shared" si="15"/>
        <v>0.003545874896471317</v>
      </c>
      <c r="F45" s="185">
        <v>5507</v>
      </c>
      <c r="G45" s="184">
        <v>13</v>
      </c>
      <c r="H45" s="184">
        <f t="shared" si="0"/>
        <v>5520</v>
      </c>
      <c r="I45" s="186">
        <f t="shared" si="16"/>
        <v>0.1471014492753624</v>
      </c>
      <c r="J45" s="185">
        <v>17047</v>
      </c>
      <c r="K45" s="184">
        <v>61</v>
      </c>
      <c r="L45" s="184">
        <f t="shared" si="1"/>
        <v>17108</v>
      </c>
      <c r="M45" s="186">
        <f t="shared" si="17"/>
        <v>0.003240502569596555</v>
      </c>
      <c r="N45" s="185">
        <v>16471</v>
      </c>
      <c r="O45" s="184">
        <v>71</v>
      </c>
      <c r="P45" s="184">
        <f t="shared" si="2"/>
        <v>16542</v>
      </c>
      <c r="Q45" s="183">
        <f t="shared" si="18"/>
        <v>0.03421593519526045</v>
      </c>
    </row>
    <row r="46" spans="1:17" s="182" customFormat="1" ht="18" customHeight="1">
      <c r="A46" s="189" t="s">
        <v>251</v>
      </c>
      <c r="B46" s="188">
        <v>6206</v>
      </c>
      <c r="C46" s="184">
        <v>0</v>
      </c>
      <c r="D46" s="184">
        <f t="shared" si="3"/>
        <v>6206</v>
      </c>
      <c r="E46" s="187">
        <f t="shared" si="15"/>
        <v>0.0034753157939831007</v>
      </c>
      <c r="F46" s="185">
        <v>10594</v>
      </c>
      <c r="G46" s="184">
        <v>1</v>
      </c>
      <c r="H46" s="184">
        <f t="shared" si="0"/>
        <v>10595</v>
      </c>
      <c r="I46" s="186">
        <f t="shared" si="16"/>
        <v>-0.41425200566304865</v>
      </c>
      <c r="J46" s="185">
        <v>19656</v>
      </c>
      <c r="K46" s="184">
        <v>10</v>
      </c>
      <c r="L46" s="184">
        <f t="shared" si="1"/>
        <v>19666</v>
      </c>
      <c r="M46" s="186">
        <f t="shared" si="17"/>
        <v>0.00372502475646983</v>
      </c>
      <c r="N46" s="185">
        <v>29793</v>
      </c>
      <c r="O46" s="184">
        <v>38</v>
      </c>
      <c r="P46" s="184">
        <f t="shared" si="2"/>
        <v>29831</v>
      </c>
      <c r="Q46" s="183">
        <f t="shared" si="18"/>
        <v>-0.3407529080486742</v>
      </c>
    </row>
    <row r="47" spans="1:17" s="182" customFormat="1" ht="18" customHeight="1">
      <c r="A47" s="189" t="s">
        <v>252</v>
      </c>
      <c r="B47" s="188">
        <v>6203</v>
      </c>
      <c r="C47" s="184">
        <v>1</v>
      </c>
      <c r="D47" s="184">
        <f t="shared" si="3"/>
        <v>6204</v>
      </c>
      <c r="E47" s="187">
        <f t="shared" si="15"/>
        <v>0.003474195808229319</v>
      </c>
      <c r="F47" s="185">
        <v>6297</v>
      </c>
      <c r="G47" s="184">
        <v>7</v>
      </c>
      <c r="H47" s="184">
        <f t="shared" si="0"/>
        <v>6304</v>
      </c>
      <c r="I47" s="186">
        <f t="shared" si="16"/>
        <v>-0.0158629441624365</v>
      </c>
      <c r="J47" s="185">
        <v>19170</v>
      </c>
      <c r="K47" s="184">
        <v>1</v>
      </c>
      <c r="L47" s="184">
        <f t="shared" si="1"/>
        <v>19171</v>
      </c>
      <c r="M47" s="186">
        <f t="shared" si="17"/>
        <v>0.00363126459911945</v>
      </c>
      <c r="N47" s="185">
        <v>18758</v>
      </c>
      <c r="O47" s="184">
        <v>47</v>
      </c>
      <c r="P47" s="184">
        <f t="shared" si="2"/>
        <v>18805</v>
      </c>
      <c r="Q47" s="183">
        <f t="shared" si="18"/>
        <v>0.019462908800850887</v>
      </c>
    </row>
    <row r="48" spans="1:17" s="182" customFormat="1" ht="18" customHeight="1">
      <c r="A48" s="189" t="s">
        <v>253</v>
      </c>
      <c r="B48" s="188">
        <v>5806</v>
      </c>
      <c r="C48" s="184">
        <v>292</v>
      </c>
      <c r="D48" s="184">
        <f t="shared" si="3"/>
        <v>6098</v>
      </c>
      <c r="E48" s="187">
        <f t="shared" si="15"/>
        <v>0.003414836563278915</v>
      </c>
      <c r="F48" s="185">
        <v>3510</v>
      </c>
      <c r="G48" s="184">
        <v>458</v>
      </c>
      <c r="H48" s="184">
        <f t="shared" si="0"/>
        <v>3968</v>
      </c>
      <c r="I48" s="186">
        <f t="shared" si="16"/>
        <v>0.5367943548387097</v>
      </c>
      <c r="J48" s="185">
        <v>15563</v>
      </c>
      <c r="K48" s="184">
        <v>1190</v>
      </c>
      <c r="L48" s="184">
        <f t="shared" si="1"/>
        <v>16753</v>
      </c>
      <c r="M48" s="186">
        <f t="shared" si="17"/>
        <v>0.0031732604365472925</v>
      </c>
      <c r="N48" s="185">
        <v>9231</v>
      </c>
      <c r="O48" s="184">
        <v>1223</v>
      </c>
      <c r="P48" s="184">
        <f t="shared" si="2"/>
        <v>10454</v>
      </c>
      <c r="Q48" s="183">
        <f t="shared" si="18"/>
        <v>0.6025444805815956</v>
      </c>
    </row>
    <row r="49" spans="1:17" s="182" customFormat="1" ht="18" customHeight="1">
      <c r="A49" s="454" t="s">
        <v>254</v>
      </c>
      <c r="B49" s="455">
        <v>5699</v>
      </c>
      <c r="C49" s="456">
        <v>32</v>
      </c>
      <c r="D49" s="184">
        <f t="shared" si="3"/>
        <v>5731</v>
      </c>
      <c r="E49" s="457">
        <f t="shared" si="15"/>
        <v>0.0032093191774600627</v>
      </c>
      <c r="F49" s="458">
        <v>2815</v>
      </c>
      <c r="G49" s="456">
        <v>55</v>
      </c>
      <c r="H49" s="456">
        <f t="shared" si="0"/>
        <v>2870</v>
      </c>
      <c r="I49" s="459">
        <f t="shared" si="16"/>
        <v>0.9968641114982579</v>
      </c>
      <c r="J49" s="458">
        <v>17685</v>
      </c>
      <c r="K49" s="456">
        <v>188</v>
      </c>
      <c r="L49" s="456">
        <f t="shared" si="1"/>
        <v>17873</v>
      </c>
      <c r="M49" s="459">
        <f t="shared" si="17"/>
        <v>0.0033854046309562324</v>
      </c>
      <c r="N49" s="458">
        <v>8249</v>
      </c>
      <c r="O49" s="456">
        <v>206</v>
      </c>
      <c r="P49" s="456">
        <f t="shared" si="2"/>
        <v>8455</v>
      </c>
      <c r="Q49" s="460">
        <f t="shared" si="18"/>
        <v>1.1138971023063275</v>
      </c>
    </row>
    <row r="50" spans="1:17" s="182" customFormat="1" ht="18" customHeight="1">
      <c r="A50" s="189" t="s">
        <v>255</v>
      </c>
      <c r="B50" s="188">
        <v>2518</v>
      </c>
      <c r="C50" s="184">
        <v>3191</v>
      </c>
      <c r="D50" s="184">
        <f t="shared" si="3"/>
        <v>5709</v>
      </c>
      <c r="E50" s="187">
        <f t="shared" si="15"/>
        <v>0.0031969993341684692</v>
      </c>
      <c r="F50" s="185">
        <v>2376</v>
      </c>
      <c r="G50" s="184">
        <v>2765</v>
      </c>
      <c r="H50" s="184">
        <f t="shared" si="0"/>
        <v>5141</v>
      </c>
      <c r="I50" s="186">
        <f t="shared" si="16"/>
        <v>0.1104843415677883</v>
      </c>
      <c r="J50" s="185">
        <v>7244</v>
      </c>
      <c r="K50" s="184">
        <v>8338</v>
      </c>
      <c r="L50" s="184">
        <f t="shared" si="1"/>
        <v>15582</v>
      </c>
      <c r="M50" s="186">
        <f t="shared" si="17"/>
        <v>0.002951456104714374</v>
      </c>
      <c r="N50" s="185">
        <v>7152</v>
      </c>
      <c r="O50" s="184">
        <v>7613</v>
      </c>
      <c r="P50" s="184">
        <f t="shared" si="2"/>
        <v>14765</v>
      </c>
      <c r="Q50" s="183">
        <f t="shared" si="18"/>
        <v>0.055333559092448414</v>
      </c>
    </row>
    <row r="51" spans="1:17" s="182" customFormat="1" ht="18" customHeight="1">
      <c r="A51" s="189" t="s">
        <v>256</v>
      </c>
      <c r="B51" s="188">
        <v>5657</v>
      </c>
      <c r="C51" s="184">
        <v>8</v>
      </c>
      <c r="D51" s="184">
        <f t="shared" si="3"/>
        <v>5665</v>
      </c>
      <c r="E51" s="187">
        <f t="shared" si="15"/>
        <v>0.0031723596475852827</v>
      </c>
      <c r="F51" s="185">
        <v>5781</v>
      </c>
      <c r="G51" s="184">
        <v>9</v>
      </c>
      <c r="H51" s="184">
        <f t="shared" si="0"/>
        <v>5790</v>
      </c>
      <c r="I51" s="186">
        <f t="shared" si="16"/>
        <v>-0.021588946459412783</v>
      </c>
      <c r="J51" s="185">
        <v>15482</v>
      </c>
      <c r="K51" s="184">
        <v>89</v>
      </c>
      <c r="L51" s="184">
        <f t="shared" si="1"/>
        <v>15571</v>
      </c>
      <c r="M51" s="186">
        <f t="shared" si="17"/>
        <v>0.0029493725456621435</v>
      </c>
      <c r="N51" s="185">
        <v>16110</v>
      </c>
      <c r="O51" s="184">
        <v>58</v>
      </c>
      <c r="P51" s="184">
        <f t="shared" si="2"/>
        <v>16168</v>
      </c>
      <c r="Q51" s="183">
        <f t="shared" si="18"/>
        <v>-0.03692478970806534</v>
      </c>
    </row>
    <row r="52" spans="1:17" s="182" customFormat="1" ht="18" customHeight="1">
      <c r="A52" s="189" t="s">
        <v>257</v>
      </c>
      <c r="B52" s="188">
        <v>5509</v>
      </c>
      <c r="C52" s="184">
        <v>137</v>
      </c>
      <c r="D52" s="184">
        <f t="shared" si="3"/>
        <v>5646</v>
      </c>
      <c r="E52" s="187">
        <f t="shared" si="15"/>
        <v>0.003161719782924361</v>
      </c>
      <c r="F52" s="185">
        <v>6429</v>
      </c>
      <c r="G52" s="184">
        <v>1</v>
      </c>
      <c r="H52" s="184">
        <f t="shared" si="0"/>
        <v>6430</v>
      </c>
      <c r="I52" s="186">
        <f t="shared" si="16"/>
        <v>-0.12192846034214622</v>
      </c>
      <c r="J52" s="185">
        <v>15506</v>
      </c>
      <c r="K52" s="184">
        <v>340</v>
      </c>
      <c r="L52" s="184">
        <f t="shared" si="1"/>
        <v>15846</v>
      </c>
      <c r="M52" s="186">
        <f t="shared" si="17"/>
        <v>0.0030014615219679103</v>
      </c>
      <c r="N52" s="185">
        <v>15949</v>
      </c>
      <c r="O52" s="184">
        <v>32</v>
      </c>
      <c r="P52" s="184">
        <f t="shared" si="2"/>
        <v>15981</v>
      </c>
      <c r="Q52" s="183">
        <f t="shared" si="18"/>
        <v>-0.008447531443589229</v>
      </c>
    </row>
    <row r="53" spans="1:17" s="182" customFormat="1" ht="18" customHeight="1">
      <c r="A53" s="189" t="s">
        <v>258</v>
      </c>
      <c r="B53" s="188">
        <v>4706</v>
      </c>
      <c r="C53" s="184">
        <v>41</v>
      </c>
      <c r="D53" s="184">
        <f t="shared" si="3"/>
        <v>4747</v>
      </c>
      <c r="E53" s="187">
        <f t="shared" si="15"/>
        <v>0.0026582861865997063</v>
      </c>
      <c r="F53" s="185">
        <v>4283</v>
      </c>
      <c r="G53" s="184">
        <v>2</v>
      </c>
      <c r="H53" s="184">
        <f t="shared" si="0"/>
        <v>4285</v>
      </c>
      <c r="I53" s="186">
        <f t="shared" si="16"/>
        <v>0.10781796966161017</v>
      </c>
      <c r="J53" s="185">
        <v>15411</v>
      </c>
      <c r="K53" s="184">
        <v>42</v>
      </c>
      <c r="L53" s="184">
        <f t="shared" si="1"/>
        <v>15453</v>
      </c>
      <c r="M53" s="186">
        <f t="shared" si="17"/>
        <v>0.0029270216394654876</v>
      </c>
      <c r="N53" s="185">
        <v>13150</v>
      </c>
      <c r="O53" s="184">
        <v>31</v>
      </c>
      <c r="P53" s="184">
        <f t="shared" si="2"/>
        <v>13181</v>
      </c>
      <c r="Q53" s="183">
        <f t="shared" si="18"/>
        <v>0.172369319475002</v>
      </c>
    </row>
    <row r="54" spans="1:17" s="182" customFormat="1" ht="18" customHeight="1">
      <c r="A54" s="454" t="s">
        <v>259</v>
      </c>
      <c r="B54" s="455">
        <v>2183</v>
      </c>
      <c r="C54" s="456">
        <v>2123</v>
      </c>
      <c r="D54" s="184">
        <f t="shared" si="3"/>
        <v>4306</v>
      </c>
      <c r="E54" s="457">
        <f t="shared" si="15"/>
        <v>0.002411329327890949</v>
      </c>
      <c r="F54" s="458">
        <v>2084</v>
      </c>
      <c r="G54" s="456">
        <v>2432</v>
      </c>
      <c r="H54" s="456">
        <f t="shared" si="0"/>
        <v>4516</v>
      </c>
      <c r="I54" s="459">
        <f t="shared" si="16"/>
        <v>-0.046501328609388826</v>
      </c>
      <c r="J54" s="458">
        <v>7455</v>
      </c>
      <c r="K54" s="456">
        <v>7157</v>
      </c>
      <c r="L54" s="456">
        <f t="shared" si="1"/>
        <v>14612</v>
      </c>
      <c r="M54" s="459">
        <f t="shared" si="17"/>
        <v>0.002767724079199489</v>
      </c>
      <c r="N54" s="458">
        <v>7564</v>
      </c>
      <c r="O54" s="456">
        <v>12577</v>
      </c>
      <c r="P54" s="456">
        <f t="shared" si="2"/>
        <v>20141</v>
      </c>
      <c r="Q54" s="460">
        <f t="shared" si="18"/>
        <v>-0.2745146715654635</v>
      </c>
    </row>
    <row r="55" spans="1:17" s="182" customFormat="1" ht="18" customHeight="1">
      <c r="A55" s="189" t="s">
        <v>260</v>
      </c>
      <c r="B55" s="188">
        <v>3525</v>
      </c>
      <c r="C55" s="184">
        <v>10</v>
      </c>
      <c r="D55" s="184">
        <f t="shared" si="3"/>
        <v>3535</v>
      </c>
      <c r="E55" s="187">
        <f t="shared" si="15"/>
        <v>0.001979574819808292</v>
      </c>
      <c r="F55" s="185">
        <v>3464</v>
      </c>
      <c r="G55" s="184">
        <v>45</v>
      </c>
      <c r="H55" s="184">
        <f t="shared" si="0"/>
        <v>3509</v>
      </c>
      <c r="I55" s="186">
        <f t="shared" si="16"/>
        <v>0.0074095183813052135</v>
      </c>
      <c r="J55" s="185">
        <v>9922</v>
      </c>
      <c r="K55" s="184">
        <v>22</v>
      </c>
      <c r="L55" s="184">
        <f t="shared" si="1"/>
        <v>9944</v>
      </c>
      <c r="M55" s="186">
        <f t="shared" si="17"/>
        <v>0.0018835373832165152</v>
      </c>
      <c r="N55" s="185">
        <v>9111</v>
      </c>
      <c r="O55" s="184">
        <v>107</v>
      </c>
      <c r="P55" s="184">
        <f t="shared" si="2"/>
        <v>9218</v>
      </c>
      <c r="Q55" s="183">
        <f t="shared" si="18"/>
        <v>0.07875894988066823</v>
      </c>
    </row>
    <row r="56" spans="1:17" s="182" customFormat="1" ht="18" customHeight="1">
      <c r="A56" s="189" t="s">
        <v>261</v>
      </c>
      <c r="B56" s="188">
        <v>3326</v>
      </c>
      <c r="C56" s="184">
        <v>13</v>
      </c>
      <c r="D56" s="184">
        <f t="shared" si="3"/>
        <v>3339</v>
      </c>
      <c r="E56" s="187">
        <f t="shared" si="15"/>
        <v>0.0018698162159377332</v>
      </c>
      <c r="F56" s="185">
        <v>3378</v>
      </c>
      <c r="G56" s="184">
        <v>8</v>
      </c>
      <c r="H56" s="184">
        <f t="shared" si="0"/>
        <v>3386</v>
      </c>
      <c r="I56" s="186">
        <f t="shared" si="16"/>
        <v>-0.013880685174246898</v>
      </c>
      <c r="J56" s="185">
        <v>7952</v>
      </c>
      <c r="K56" s="184">
        <v>29</v>
      </c>
      <c r="L56" s="184">
        <f t="shared" si="1"/>
        <v>7981</v>
      </c>
      <c r="M56" s="186">
        <f t="shared" si="17"/>
        <v>0.0015117167996229895</v>
      </c>
      <c r="N56" s="185">
        <v>8877</v>
      </c>
      <c r="O56" s="184">
        <v>74</v>
      </c>
      <c r="P56" s="184">
        <f t="shared" si="2"/>
        <v>8951</v>
      </c>
      <c r="Q56" s="183">
        <f t="shared" si="18"/>
        <v>-0.10836778013629766</v>
      </c>
    </row>
    <row r="57" spans="1:17" s="182" customFormat="1" ht="18" customHeight="1">
      <c r="A57" s="189" t="s">
        <v>262</v>
      </c>
      <c r="B57" s="188">
        <v>1296</v>
      </c>
      <c r="C57" s="184">
        <v>1302</v>
      </c>
      <c r="D57" s="184">
        <f t="shared" si="3"/>
        <v>2598</v>
      </c>
      <c r="E57" s="187">
        <f t="shared" si="15"/>
        <v>0.0014548614941617942</v>
      </c>
      <c r="F57" s="185">
        <v>1380</v>
      </c>
      <c r="G57" s="184">
        <v>1322</v>
      </c>
      <c r="H57" s="184">
        <f t="shared" si="0"/>
        <v>2702</v>
      </c>
      <c r="I57" s="186">
        <f t="shared" si="16"/>
        <v>-0.03849000740192454</v>
      </c>
      <c r="J57" s="185">
        <v>3891</v>
      </c>
      <c r="K57" s="184">
        <v>3323</v>
      </c>
      <c r="L57" s="184">
        <f t="shared" si="1"/>
        <v>7214</v>
      </c>
      <c r="M57" s="186">
        <f t="shared" si="17"/>
        <v>0.0013664359093447246</v>
      </c>
      <c r="N57" s="185">
        <v>4439</v>
      </c>
      <c r="O57" s="184">
        <v>3740</v>
      </c>
      <c r="P57" s="184">
        <f t="shared" si="2"/>
        <v>8179</v>
      </c>
      <c r="Q57" s="183">
        <f t="shared" si="18"/>
        <v>-0.11798508375106986</v>
      </c>
    </row>
    <row r="58" spans="1:17" s="182" customFormat="1" ht="18" customHeight="1">
      <c r="A58" s="189" t="s">
        <v>263</v>
      </c>
      <c r="B58" s="188">
        <v>166503</v>
      </c>
      <c r="C58" s="184">
        <v>32370</v>
      </c>
      <c r="D58" s="184">
        <f t="shared" si="3"/>
        <v>198873</v>
      </c>
      <c r="E58" s="187">
        <f t="shared" si="15"/>
        <v>0.11136746340586548</v>
      </c>
      <c r="F58" s="185">
        <v>149393</v>
      </c>
      <c r="G58" s="184">
        <v>39972</v>
      </c>
      <c r="H58" s="184">
        <f t="shared" si="0"/>
        <v>189365</v>
      </c>
      <c r="I58" s="186">
        <f t="shared" si="16"/>
        <v>0.05020991207456493</v>
      </c>
      <c r="J58" s="185">
        <v>502481</v>
      </c>
      <c r="K58" s="184">
        <v>101176</v>
      </c>
      <c r="L58" s="184">
        <f t="shared" si="1"/>
        <v>603657</v>
      </c>
      <c r="M58" s="186">
        <f t="shared" si="17"/>
        <v>0.11434136425385477</v>
      </c>
      <c r="N58" s="185">
        <v>463149</v>
      </c>
      <c r="O58" s="184">
        <v>116240</v>
      </c>
      <c r="P58" s="184">
        <f t="shared" si="2"/>
        <v>579389</v>
      </c>
      <c r="Q58" s="183">
        <f t="shared" si="18"/>
        <v>0.04188550352181353</v>
      </c>
    </row>
    <row r="59" ht="14.25">
      <c r="A59" s="116" t="s">
        <v>49</v>
      </c>
    </row>
    <row r="60" ht="14.25" customHeight="1">
      <c r="A60" s="89" t="s">
        <v>48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59:Q65536 I59:I65536 I3 Q3">
    <cfRule type="cellIs" priority="2" dxfId="101" operator="lessThan" stopIfTrue="1">
      <formula>0</formula>
    </cfRule>
  </conditionalFormatting>
  <conditionalFormatting sqref="Q8:Q58 I8:I58">
    <cfRule type="cellIs" priority="3" dxfId="101" operator="lessThan" stopIfTrue="1">
      <formula>0</formula>
    </cfRule>
    <cfRule type="cellIs" priority="4" dxfId="103" operator="greaterThanOrEqual" stopIfTrue="1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Marzo 2015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2015-05-08T21:37:47Z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AEVVZYF6TF2M-634-615</vt:lpwstr>
  </property>
  <property fmtid="{D5CDD505-2E9C-101B-9397-08002B2CF9AE}" pid="3" name="_dlc_DocIdItemGuid">
    <vt:lpwstr>cf064a00-3ba1-43ec-a0c9-569471e0e0a4</vt:lpwstr>
  </property>
  <property fmtid="{D5CDD505-2E9C-101B-9397-08002B2CF9AE}" pid="4" name="_dlc_DocIdUrl">
    <vt:lpwstr>http://www.aerocivil.gov.co/AAeronautica/Estadisticas/TAereo/EOperacionales/BolPubAnte/_layouts/DocIdRedir.aspx?ID=AEVVZYF6TF2M-634-615, AEVVZYF6TF2M-634-615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144.000000000000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2015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